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FASr1PUBS\Workload_share_PSCs\MoffettField_PSC\FY 20\men20-hwdj50-1004_Presser_OFR_120031\layout\web_508\downloads\"/>
    </mc:Choice>
  </mc:AlternateContent>
  <xr:revisionPtr revIDLastSave="0" documentId="13_ncr:1_{AF037A15-35F1-43F9-AF9D-F7AE299F9577}" xr6:coauthVersionLast="45" xr6:coauthVersionMax="45" xr10:uidLastSave="{00000000-0000-0000-0000-000000000000}"/>
  <bookViews>
    <workbookView xWindow="-28920" yWindow="-120" windowWidth="29040" windowHeight="15840" activeTab="4" xr2:uid="{8F598977-08E2-4DBE-A392-E1E1553E1C69}"/>
  </bookViews>
  <sheets>
    <sheet name="Table 1 fish traits-limitations" sheetId="1" r:id="rId1"/>
    <sheet name="Table 3 dietary %biomass" sheetId="2" r:id="rId2"/>
    <sheet name="Table 4 fish categories" sheetId="3" r:id="rId3"/>
    <sheet name="Table 5 validation ranges" sheetId="4" r:id="rId4"/>
    <sheet name="Table 6 BAP insect model IFM" sheetId="15" r:id="rId5"/>
    <sheet name="Table 7 BAP fish model TFM " sheetId="12" r:id="rId6"/>
    <sheet name="Table 8 IFM modeling" sheetId="5" r:id="rId7"/>
    <sheet name="Table 9 TFM modeling" sheetId="6" r:id="rId8"/>
    <sheet name="Table 10 species-specific fish" sheetId="21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7" i="21" l="1"/>
  <c r="P16" i="21"/>
  <c r="P15" i="21"/>
  <c r="P14" i="21"/>
  <c r="P13" i="21"/>
  <c r="P12" i="21"/>
  <c r="P11" i="21"/>
  <c r="P10" i="21"/>
  <c r="P9" i="21"/>
  <c r="P8" i="21"/>
  <c r="P7" i="21"/>
  <c r="P6" i="21"/>
  <c r="P5" i="21"/>
  <c r="H13" i="15" l="1"/>
  <c r="J13" i="15" s="1"/>
  <c r="M13" i="15" s="1"/>
  <c r="H10" i="15"/>
  <c r="J10" i="15" s="1"/>
  <c r="M10" i="15" s="1"/>
  <c r="H7" i="15"/>
  <c r="J7" i="15" s="1"/>
  <c r="M7" i="15" s="1"/>
  <c r="H4" i="15"/>
  <c r="J4" i="15" s="1"/>
  <c r="M4" i="15" s="1"/>
  <c r="J10" i="12" l="1"/>
  <c r="L10" i="12" s="1"/>
  <c r="O10" i="12" s="1"/>
  <c r="J7" i="12"/>
  <c r="L7" i="12" s="1"/>
  <c r="O7" i="12" s="1"/>
  <c r="J4" i="12"/>
  <c r="L4" i="12" s="1"/>
  <c r="O4" i="12" s="1"/>
  <c r="O142" i="6" l="1"/>
  <c r="O141" i="6"/>
  <c r="V140" i="6"/>
  <c r="O140" i="6"/>
  <c r="Q140" i="6" s="1"/>
  <c r="V139" i="6"/>
  <c r="O139" i="6"/>
  <c r="Q139" i="6" s="1"/>
  <c r="O138" i="6"/>
  <c r="U138" i="6" s="1"/>
  <c r="O137" i="6"/>
  <c r="U137" i="6" s="1"/>
  <c r="V136" i="6"/>
  <c r="O136" i="6"/>
  <c r="U136" i="6" s="1"/>
  <c r="V135" i="6"/>
  <c r="O135" i="6"/>
  <c r="U135" i="6" s="1"/>
  <c r="V134" i="6"/>
  <c r="O134" i="6"/>
  <c r="U134" i="6" s="1"/>
  <c r="U133" i="6"/>
  <c r="Q133" i="6"/>
  <c r="V132" i="6"/>
  <c r="O132" i="6"/>
  <c r="U132" i="6" s="1"/>
  <c r="V131" i="6"/>
  <c r="O131" i="6"/>
  <c r="U131" i="6" s="1"/>
  <c r="V130" i="6"/>
  <c r="O130" i="6"/>
  <c r="U130" i="6" s="1"/>
  <c r="V129" i="6"/>
  <c r="O129" i="6"/>
  <c r="U129" i="6" s="1"/>
  <c r="V128" i="6"/>
  <c r="O128" i="6"/>
  <c r="U128" i="6" s="1"/>
  <c r="V127" i="6"/>
  <c r="O127" i="6"/>
  <c r="U127" i="6" s="1"/>
  <c r="V126" i="6"/>
  <c r="O126" i="6"/>
  <c r="U126" i="6" s="1"/>
  <c r="V125" i="6"/>
  <c r="O125" i="6"/>
  <c r="U125" i="6" s="1"/>
  <c r="V124" i="6"/>
  <c r="O124" i="6"/>
  <c r="U124" i="6" s="1"/>
  <c r="U122" i="6"/>
  <c r="O121" i="6"/>
  <c r="U121" i="6" s="1"/>
  <c r="O120" i="6"/>
  <c r="Q120" i="6" s="1"/>
  <c r="O119" i="6"/>
  <c r="U119" i="6" s="1"/>
  <c r="O118" i="6"/>
  <c r="U118" i="6" s="1"/>
  <c r="O117" i="6"/>
  <c r="U117" i="6" s="1"/>
  <c r="V116" i="6"/>
  <c r="O116" i="6"/>
  <c r="U116" i="6" s="1"/>
  <c r="V115" i="6"/>
  <c r="O115" i="6"/>
  <c r="U115" i="6" s="1"/>
  <c r="V114" i="6"/>
  <c r="O114" i="6"/>
  <c r="U114" i="6" s="1"/>
  <c r="O113" i="6"/>
  <c r="Q113" i="6" s="1"/>
  <c r="O112" i="6"/>
  <c r="U112" i="6" s="1"/>
  <c r="O111" i="6"/>
  <c r="U111" i="6" s="1"/>
  <c r="O110" i="6"/>
  <c r="Q110" i="6" s="1"/>
  <c r="V109" i="6"/>
  <c r="O109" i="6"/>
  <c r="Q109" i="6" s="1"/>
  <c r="V108" i="6"/>
  <c r="O108" i="6"/>
  <c r="Q108" i="6" s="1"/>
  <c r="V107" i="6"/>
  <c r="O107" i="6"/>
  <c r="Q107" i="6" s="1"/>
  <c r="V106" i="6"/>
  <c r="O106" i="6"/>
  <c r="Q106" i="6" s="1"/>
  <c r="O105" i="6"/>
  <c r="Q105" i="6" s="1"/>
  <c r="O104" i="6"/>
  <c r="U104" i="6" s="1"/>
  <c r="O103" i="6"/>
  <c r="U103" i="6" s="1"/>
  <c r="O102" i="6"/>
  <c r="Q102" i="6" s="1"/>
  <c r="V101" i="6"/>
  <c r="O101" i="6"/>
  <c r="Q101" i="6" s="1"/>
  <c r="V100" i="6"/>
  <c r="O100" i="6"/>
  <c r="Q100" i="6" s="1"/>
  <c r="V99" i="6"/>
  <c r="O99" i="6"/>
  <c r="Q99" i="6" s="1"/>
  <c r="V98" i="6"/>
  <c r="O98" i="6"/>
  <c r="Q98" i="6" s="1"/>
  <c r="O97" i="6"/>
  <c r="Q97" i="6" s="1"/>
  <c r="O96" i="6"/>
  <c r="U96" i="6" s="1"/>
  <c r="O95" i="6"/>
  <c r="U95" i="6" s="1"/>
  <c r="O94" i="6"/>
  <c r="U94" i="6" s="1"/>
  <c r="O92" i="6"/>
  <c r="Q92" i="6" s="1"/>
  <c r="O91" i="6"/>
  <c r="U91" i="6" s="1"/>
  <c r="O90" i="6"/>
  <c r="U90" i="6" s="1"/>
  <c r="V89" i="6"/>
  <c r="O89" i="6"/>
  <c r="U89" i="6" s="1"/>
  <c r="V88" i="6"/>
  <c r="O88" i="6"/>
  <c r="U88" i="6" s="1"/>
  <c r="V87" i="6"/>
  <c r="O87" i="6"/>
  <c r="U87" i="6" s="1"/>
  <c r="O86" i="6"/>
  <c r="U86" i="6" s="1"/>
  <c r="O85" i="6"/>
  <c r="Q85" i="6" s="1"/>
  <c r="O84" i="6"/>
  <c r="U84" i="6" s="1"/>
  <c r="O83" i="6"/>
  <c r="U83" i="6" s="1"/>
  <c r="O82" i="6"/>
  <c r="U82" i="6" s="1"/>
  <c r="O81" i="6"/>
  <c r="U81" i="6" s="1"/>
  <c r="O80" i="6"/>
  <c r="U80" i="6" s="1"/>
  <c r="V79" i="6"/>
  <c r="O79" i="6"/>
  <c r="U79" i="6" s="1"/>
  <c r="O78" i="6"/>
  <c r="U78" i="6" s="1"/>
  <c r="V77" i="6"/>
  <c r="O77" i="6"/>
  <c r="U77" i="6" s="1"/>
  <c r="O76" i="6"/>
  <c r="Q76" i="6" s="1"/>
  <c r="V75" i="6"/>
  <c r="O75" i="6"/>
  <c r="Q75" i="6" s="1"/>
  <c r="O74" i="6"/>
  <c r="Q74" i="6" s="1"/>
  <c r="V73" i="6"/>
  <c r="O73" i="6"/>
  <c r="Q73" i="6" s="1"/>
  <c r="O72" i="6"/>
  <c r="U72" i="6" s="1"/>
  <c r="V71" i="6"/>
  <c r="O71" i="6"/>
  <c r="U71" i="6" s="1"/>
  <c r="O70" i="6"/>
  <c r="U70" i="6" s="1"/>
  <c r="V69" i="6"/>
  <c r="O69" i="6"/>
  <c r="U69" i="6" s="1"/>
  <c r="O68" i="6"/>
  <c r="U68" i="6" s="1"/>
  <c r="O67" i="6"/>
  <c r="U67" i="6" s="1"/>
  <c r="O66" i="6"/>
  <c r="U66" i="6" s="1"/>
  <c r="O65" i="6"/>
  <c r="U65" i="6" s="1"/>
  <c r="O64" i="6"/>
  <c r="U64" i="6" s="1"/>
  <c r="O63" i="6"/>
  <c r="U63" i="6" s="1"/>
  <c r="V61" i="6"/>
  <c r="O61" i="6"/>
  <c r="U61" i="6" s="1"/>
  <c r="V60" i="6"/>
  <c r="O60" i="6"/>
  <c r="U60" i="6" s="1"/>
  <c r="V59" i="6"/>
  <c r="O59" i="6"/>
  <c r="U59" i="6" s="1"/>
  <c r="V58" i="6"/>
  <c r="O58" i="6"/>
  <c r="U58" i="6" s="1"/>
  <c r="V57" i="6"/>
  <c r="O57" i="6"/>
  <c r="Q57" i="6" s="1"/>
  <c r="V56" i="6"/>
  <c r="O56" i="6"/>
  <c r="Q56" i="6" s="1"/>
  <c r="V55" i="6"/>
  <c r="O55" i="6"/>
  <c r="Q55" i="6" s="1"/>
  <c r="V54" i="6"/>
  <c r="O54" i="6"/>
  <c r="Q54" i="6" s="1"/>
  <c r="V53" i="6"/>
  <c r="O53" i="6"/>
  <c r="Q53" i="6" s="1"/>
  <c r="V52" i="6"/>
  <c r="O52" i="6"/>
  <c r="Q52" i="6" s="1"/>
  <c r="V51" i="6"/>
  <c r="O51" i="6"/>
  <c r="Q51" i="6" s="1"/>
  <c r="V50" i="6"/>
  <c r="O50" i="6"/>
  <c r="Q50" i="6" s="1"/>
  <c r="V49" i="6"/>
  <c r="O49" i="6"/>
  <c r="Q49" i="6" s="1"/>
  <c r="V48" i="6"/>
  <c r="O48" i="6"/>
  <c r="Q48" i="6" s="1"/>
  <c r="V47" i="6"/>
  <c r="O47" i="6"/>
  <c r="Q47" i="6" s="1"/>
  <c r="V46" i="6"/>
  <c r="O46" i="6"/>
  <c r="Q46" i="6" s="1"/>
  <c r="V45" i="6"/>
  <c r="O45" i="6"/>
  <c r="Q45" i="6" s="1"/>
  <c r="V44" i="6"/>
  <c r="O44" i="6"/>
  <c r="Q44" i="6" s="1"/>
  <c r="V43" i="6"/>
  <c r="O43" i="6"/>
  <c r="Q43" i="6" s="1"/>
  <c r="V42" i="6"/>
  <c r="O42" i="6"/>
  <c r="Q42" i="6" s="1"/>
  <c r="V41" i="6"/>
  <c r="O41" i="6"/>
  <c r="Q41" i="6" s="1"/>
  <c r="V40" i="6"/>
  <c r="O40" i="6"/>
  <c r="Q40" i="6" s="1"/>
  <c r="V39" i="6"/>
  <c r="O39" i="6"/>
  <c r="Q39" i="6" s="1"/>
  <c r="V38" i="6"/>
  <c r="O38" i="6"/>
  <c r="Q38" i="6" s="1"/>
  <c r="V37" i="6"/>
  <c r="O37" i="6"/>
  <c r="Q37" i="6" s="1"/>
  <c r="V36" i="6"/>
  <c r="O36" i="6"/>
  <c r="Q36" i="6" s="1"/>
  <c r="V35" i="6"/>
  <c r="O35" i="6"/>
  <c r="Q35" i="6" s="1"/>
  <c r="V34" i="6"/>
  <c r="O34" i="6"/>
  <c r="Q34" i="6" s="1"/>
  <c r="V32" i="6"/>
  <c r="O32" i="6"/>
  <c r="U32" i="6" s="1"/>
  <c r="V31" i="6"/>
  <c r="O31" i="6"/>
  <c r="U31" i="6" s="1"/>
  <c r="V30" i="6"/>
  <c r="O30" i="6"/>
  <c r="U30" i="6" s="1"/>
  <c r="V29" i="6"/>
  <c r="O29" i="6"/>
  <c r="U29" i="6" s="1"/>
  <c r="V28" i="6"/>
  <c r="O28" i="6"/>
  <c r="U28" i="6" s="1"/>
  <c r="V27" i="6"/>
  <c r="O27" i="6"/>
  <c r="U27" i="6" s="1"/>
  <c r="V26" i="6"/>
  <c r="O26" i="6"/>
  <c r="U26" i="6" s="1"/>
  <c r="V25" i="6"/>
  <c r="O25" i="6"/>
  <c r="U25" i="6" s="1"/>
  <c r="V24" i="6"/>
  <c r="O24" i="6"/>
  <c r="U24" i="6" s="1"/>
  <c r="V23" i="6"/>
  <c r="O23" i="6"/>
  <c r="U23" i="6" s="1"/>
  <c r="V22" i="6"/>
  <c r="O22" i="6"/>
  <c r="U22" i="6" s="1"/>
  <c r="V21" i="6"/>
  <c r="O21" i="6"/>
  <c r="U21" i="6" s="1"/>
  <c r="O20" i="6"/>
  <c r="Q20" i="6" s="1"/>
  <c r="V19" i="6"/>
  <c r="O19" i="6"/>
  <c r="Q19" i="6" s="1"/>
  <c r="V18" i="6"/>
  <c r="O18" i="6"/>
  <c r="Q18" i="6" s="1"/>
  <c r="V17" i="6"/>
  <c r="O17" i="6"/>
  <c r="Q17" i="6" s="1"/>
  <c r="O15" i="6"/>
  <c r="U15" i="6" s="1"/>
  <c r="V14" i="6"/>
  <c r="O14" i="6"/>
  <c r="U14" i="6" s="1"/>
  <c r="V13" i="6"/>
  <c r="O13" i="6"/>
  <c r="U13" i="6" s="1"/>
  <c r="O12" i="6"/>
  <c r="U12" i="6" s="1"/>
  <c r="V11" i="6"/>
  <c r="S11" i="6"/>
  <c r="O11" i="6"/>
  <c r="U11" i="6" s="1"/>
  <c r="V10" i="6"/>
  <c r="S10" i="6"/>
  <c r="O10" i="6"/>
  <c r="Q10" i="6" s="1"/>
  <c r="V9" i="6"/>
  <c r="S9" i="6"/>
  <c r="O9" i="6"/>
  <c r="Q9" i="6" s="1"/>
  <c r="V8" i="6"/>
  <c r="S8" i="6"/>
  <c r="O8" i="6"/>
  <c r="U8" i="6" s="1"/>
  <c r="V7" i="6"/>
  <c r="S7" i="6"/>
  <c r="O7" i="6"/>
  <c r="U7" i="6" s="1"/>
  <c r="V6" i="6"/>
  <c r="S6" i="6"/>
  <c r="O6" i="6"/>
  <c r="Q6" i="6" s="1"/>
  <c r="V5" i="6"/>
  <c r="S5" i="6"/>
  <c r="O5" i="6"/>
  <c r="Q5" i="6" s="1"/>
  <c r="V4" i="6"/>
  <c r="S4" i="6"/>
  <c r="O4" i="6"/>
  <c r="U4" i="6" s="1"/>
  <c r="M142" i="5"/>
  <c r="O142" i="5" s="1"/>
  <c r="M141" i="5"/>
  <c r="O141" i="5" s="1"/>
  <c r="Q140" i="5"/>
  <c r="M140" i="5"/>
  <c r="O140" i="5" s="1"/>
  <c r="S140" i="5" s="1"/>
  <c r="Q139" i="5"/>
  <c r="M139" i="5"/>
  <c r="O139" i="5" s="1"/>
  <c r="S139" i="5" s="1"/>
  <c r="M138" i="5"/>
  <c r="O138" i="5" s="1"/>
  <c r="S138" i="5" s="1"/>
  <c r="M137" i="5"/>
  <c r="O137" i="5" s="1"/>
  <c r="S137" i="5" s="1"/>
  <c r="Q136" i="5"/>
  <c r="M136" i="5"/>
  <c r="O136" i="5" s="1"/>
  <c r="S136" i="5" s="1"/>
  <c r="Q135" i="5"/>
  <c r="M135" i="5"/>
  <c r="O135" i="5" s="1"/>
  <c r="S135" i="5" s="1"/>
  <c r="Q134" i="5"/>
  <c r="M134" i="5"/>
  <c r="O134" i="5" s="1"/>
  <c r="S134" i="5" s="1"/>
  <c r="S133" i="5"/>
  <c r="Q132" i="5"/>
  <c r="M132" i="5"/>
  <c r="O132" i="5" s="1"/>
  <c r="S132" i="5" s="1"/>
  <c r="Q131" i="5"/>
  <c r="M131" i="5"/>
  <c r="O131" i="5" s="1"/>
  <c r="S131" i="5" s="1"/>
  <c r="Q130" i="5"/>
  <c r="M130" i="5"/>
  <c r="O130" i="5" s="1"/>
  <c r="S130" i="5" s="1"/>
  <c r="Q129" i="5"/>
  <c r="M129" i="5"/>
  <c r="O129" i="5" s="1"/>
  <c r="S129" i="5" s="1"/>
  <c r="Q128" i="5"/>
  <c r="M128" i="5"/>
  <c r="O128" i="5" s="1"/>
  <c r="S128" i="5" s="1"/>
  <c r="Q127" i="5"/>
  <c r="M127" i="5"/>
  <c r="O127" i="5" s="1"/>
  <c r="S127" i="5" s="1"/>
  <c r="Q126" i="5"/>
  <c r="M126" i="5"/>
  <c r="O126" i="5" s="1"/>
  <c r="S126" i="5" s="1"/>
  <c r="Q125" i="5"/>
  <c r="M125" i="5"/>
  <c r="O125" i="5" s="1"/>
  <c r="S125" i="5" s="1"/>
  <c r="Q124" i="5"/>
  <c r="M124" i="5"/>
  <c r="O124" i="5" s="1"/>
  <c r="S124" i="5" s="1"/>
  <c r="M121" i="5"/>
  <c r="O121" i="5" s="1"/>
  <c r="S121" i="5" s="1"/>
  <c r="M120" i="5"/>
  <c r="O120" i="5" s="1"/>
  <c r="S120" i="5" s="1"/>
  <c r="M119" i="5"/>
  <c r="O119" i="5" s="1"/>
  <c r="S119" i="5" s="1"/>
  <c r="M118" i="5"/>
  <c r="O118" i="5" s="1"/>
  <c r="S118" i="5" s="1"/>
  <c r="M117" i="5"/>
  <c r="O117" i="5" s="1"/>
  <c r="S117" i="5" s="1"/>
  <c r="Q116" i="5"/>
  <c r="M116" i="5"/>
  <c r="O116" i="5" s="1"/>
  <c r="S116" i="5" s="1"/>
  <c r="Q115" i="5"/>
  <c r="M115" i="5"/>
  <c r="O115" i="5" s="1"/>
  <c r="S115" i="5" s="1"/>
  <c r="Q114" i="5"/>
  <c r="M114" i="5"/>
  <c r="O114" i="5" s="1"/>
  <c r="S114" i="5" s="1"/>
  <c r="M113" i="5"/>
  <c r="O113" i="5" s="1"/>
  <c r="S113" i="5" s="1"/>
  <c r="M112" i="5"/>
  <c r="O112" i="5" s="1"/>
  <c r="S112" i="5" s="1"/>
  <c r="M111" i="5"/>
  <c r="O111" i="5" s="1"/>
  <c r="S111" i="5" s="1"/>
  <c r="M110" i="5"/>
  <c r="O110" i="5" s="1"/>
  <c r="S110" i="5" s="1"/>
  <c r="Q109" i="5"/>
  <c r="M109" i="5"/>
  <c r="O109" i="5" s="1"/>
  <c r="S109" i="5" s="1"/>
  <c r="Q108" i="5"/>
  <c r="M108" i="5"/>
  <c r="O108" i="5" s="1"/>
  <c r="S108" i="5" s="1"/>
  <c r="Q107" i="5"/>
  <c r="M107" i="5"/>
  <c r="O107" i="5" s="1"/>
  <c r="S107" i="5" s="1"/>
  <c r="Q106" i="5"/>
  <c r="M106" i="5"/>
  <c r="O106" i="5" s="1"/>
  <c r="S106" i="5" s="1"/>
  <c r="M105" i="5"/>
  <c r="O105" i="5" s="1"/>
  <c r="S105" i="5" s="1"/>
  <c r="M104" i="5"/>
  <c r="O104" i="5" s="1"/>
  <c r="S104" i="5" s="1"/>
  <c r="M103" i="5"/>
  <c r="O103" i="5" s="1"/>
  <c r="S103" i="5" s="1"/>
  <c r="M102" i="5"/>
  <c r="O102" i="5" s="1"/>
  <c r="S102" i="5" s="1"/>
  <c r="Q101" i="5"/>
  <c r="M101" i="5"/>
  <c r="O101" i="5" s="1"/>
  <c r="S101" i="5" s="1"/>
  <c r="Q100" i="5"/>
  <c r="M100" i="5"/>
  <c r="O100" i="5" s="1"/>
  <c r="S100" i="5" s="1"/>
  <c r="Q99" i="5"/>
  <c r="M99" i="5"/>
  <c r="O99" i="5" s="1"/>
  <c r="S99" i="5" s="1"/>
  <c r="Q98" i="5"/>
  <c r="M98" i="5"/>
  <c r="O98" i="5" s="1"/>
  <c r="S98" i="5" s="1"/>
  <c r="M97" i="5"/>
  <c r="O97" i="5" s="1"/>
  <c r="S97" i="5" s="1"/>
  <c r="M96" i="5"/>
  <c r="O96" i="5" s="1"/>
  <c r="S96" i="5" s="1"/>
  <c r="M95" i="5"/>
  <c r="O95" i="5" s="1"/>
  <c r="S95" i="5" s="1"/>
  <c r="M94" i="5"/>
  <c r="O94" i="5" s="1"/>
  <c r="S94" i="5" s="1"/>
  <c r="M92" i="5"/>
  <c r="O92" i="5" s="1"/>
  <c r="S92" i="5" s="1"/>
  <c r="M91" i="5"/>
  <c r="O91" i="5" s="1"/>
  <c r="S91" i="5" s="1"/>
  <c r="M90" i="5"/>
  <c r="O90" i="5" s="1"/>
  <c r="S90" i="5" s="1"/>
  <c r="Q89" i="5"/>
  <c r="M89" i="5"/>
  <c r="O89" i="5" s="1"/>
  <c r="S89" i="5" s="1"/>
  <c r="Q88" i="5"/>
  <c r="M88" i="5"/>
  <c r="O88" i="5" s="1"/>
  <c r="S88" i="5" s="1"/>
  <c r="Q87" i="5"/>
  <c r="M87" i="5"/>
  <c r="O87" i="5" s="1"/>
  <c r="S87" i="5" s="1"/>
  <c r="M86" i="5"/>
  <c r="O86" i="5" s="1"/>
  <c r="S86" i="5" s="1"/>
  <c r="M85" i="5"/>
  <c r="O85" i="5" s="1"/>
  <c r="S85" i="5" s="1"/>
  <c r="M84" i="5"/>
  <c r="O84" i="5" s="1"/>
  <c r="S84" i="5" s="1"/>
  <c r="M83" i="5"/>
  <c r="O83" i="5" s="1"/>
  <c r="S83" i="5" s="1"/>
  <c r="M82" i="5"/>
  <c r="O82" i="5" s="1"/>
  <c r="S82" i="5" s="1"/>
  <c r="M81" i="5"/>
  <c r="O81" i="5" s="1"/>
  <c r="S81" i="5" s="1"/>
  <c r="M80" i="5"/>
  <c r="O80" i="5" s="1"/>
  <c r="S80" i="5" s="1"/>
  <c r="Q79" i="5"/>
  <c r="M79" i="5"/>
  <c r="O79" i="5" s="1"/>
  <c r="S79" i="5" s="1"/>
  <c r="M78" i="5"/>
  <c r="O78" i="5" s="1"/>
  <c r="S78" i="5" s="1"/>
  <c r="Q77" i="5"/>
  <c r="M77" i="5"/>
  <c r="O77" i="5" s="1"/>
  <c r="S77" i="5" s="1"/>
  <c r="M76" i="5"/>
  <c r="O76" i="5" s="1"/>
  <c r="S76" i="5" s="1"/>
  <c r="Q75" i="5"/>
  <c r="M75" i="5"/>
  <c r="O75" i="5" s="1"/>
  <c r="S75" i="5" s="1"/>
  <c r="M74" i="5"/>
  <c r="O74" i="5" s="1"/>
  <c r="S74" i="5" s="1"/>
  <c r="Q73" i="5"/>
  <c r="M73" i="5"/>
  <c r="O73" i="5" s="1"/>
  <c r="S73" i="5" s="1"/>
  <c r="M72" i="5"/>
  <c r="O72" i="5" s="1"/>
  <c r="S72" i="5" s="1"/>
  <c r="Q71" i="5"/>
  <c r="M71" i="5"/>
  <c r="O71" i="5" s="1"/>
  <c r="S71" i="5" s="1"/>
  <c r="M70" i="5"/>
  <c r="O70" i="5" s="1"/>
  <c r="S70" i="5" s="1"/>
  <c r="Q69" i="5"/>
  <c r="M69" i="5"/>
  <c r="O69" i="5" s="1"/>
  <c r="S69" i="5" s="1"/>
  <c r="M68" i="5"/>
  <c r="O68" i="5" s="1"/>
  <c r="S68" i="5" s="1"/>
  <c r="M67" i="5"/>
  <c r="O67" i="5" s="1"/>
  <c r="S67" i="5" s="1"/>
  <c r="M66" i="5"/>
  <c r="O66" i="5" s="1"/>
  <c r="S66" i="5" s="1"/>
  <c r="M65" i="5"/>
  <c r="O65" i="5" s="1"/>
  <c r="S65" i="5" s="1"/>
  <c r="M64" i="5"/>
  <c r="O64" i="5" s="1"/>
  <c r="S64" i="5" s="1"/>
  <c r="M63" i="5"/>
  <c r="O63" i="5" s="1"/>
  <c r="S63" i="5" s="1"/>
  <c r="Q61" i="5"/>
  <c r="M61" i="5"/>
  <c r="O61" i="5" s="1"/>
  <c r="S61" i="5" s="1"/>
  <c r="Q60" i="5"/>
  <c r="M60" i="5"/>
  <c r="O60" i="5" s="1"/>
  <c r="S60" i="5" s="1"/>
  <c r="Q59" i="5"/>
  <c r="M59" i="5"/>
  <c r="O59" i="5" s="1"/>
  <c r="S59" i="5" s="1"/>
  <c r="Q58" i="5"/>
  <c r="M58" i="5"/>
  <c r="O58" i="5" s="1"/>
  <c r="S58" i="5" s="1"/>
  <c r="Q57" i="5"/>
  <c r="M57" i="5"/>
  <c r="O57" i="5" s="1"/>
  <c r="S57" i="5" s="1"/>
  <c r="Q56" i="5"/>
  <c r="M56" i="5"/>
  <c r="O56" i="5" s="1"/>
  <c r="S56" i="5" s="1"/>
  <c r="Q55" i="5"/>
  <c r="M55" i="5"/>
  <c r="O55" i="5" s="1"/>
  <c r="S55" i="5" s="1"/>
  <c r="Q54" i="5"/>
  <c r="M54" i="5"/>
  <c r="O54" i="5" s="1"/>
  <c r="S54" i="5" s="1"/>
  <c r="Q53" i="5"/>
  <c r="M53" i="5"/>
  <c r="O53" i="5" s="1"/>
  <c r="S53" i="5" s="1"/>
  <c r="Q52" i="5"/>
  <c r="M52" i="5"/>
  <c r="O52" i="5" s="1"/>
  <c r="S52" i="5" s="1"/>
  <c r="Q51" i="5"/>
  <c r="M51" i="5"/>
  <c r="O51" i="5" s="1"/>
  <c r="S51" i="5" s="1"/>
  <c r="Q50" i="5"/>
  <c r="M50" i="5"/>
  <c r="O50" i="5" s="1"/>
  <c r="S50" i="5" s="1"/>
  <c r="Q49" i="5"/>
  <c r="M49" i="5"/>
  <c r="O49" i="5" s="1"/>
  <c r="S49" i="5" s="1"/>
  <c r="Q48" i="5"/>
  <c r="M48" i="5"/>
  <c r="O48" i="5" s="1"/>
  <c r="S48" i="5" s="1"/>
  <c r="Q47" i="5"/>
  <c r="M47" i="5"/>
  <c r="O47" i="5" s="1"/>
  <c r="S47" i="5" s="1"/>
  <c r="Q46" i="5"/>
  <c r="M46" i="5"/>
  <c r="O46" i="5" s="1"/>
  <c r="S46" i="5" s="1"/>
  <c r="Q45" i="5"/>
  <c r="M45" i="5"/>
  <c r="O45" i="5" s="1"/>
  <c r="S45" i="5" s="1"/>
  <c r="Q44" i="5"/>
  <c r="M44" i="5"/>
  <c r="O44" i="5" s="1"/>
  <c r="S44" i="5" s="1"/>
  <c r="Q43" i="5"/>
  <c r="M43" i="5"/>
  <c r="O43" i="5" s="1"/>
  <c r="S43" i="5" s="1"/>
  <c r="Q42" i="5"/>
  <c r="M42" i="5"/>
  <c r="O42" i="5" s="1"/>
  <c r="S42" i="5" s="1"/>
  <c r="Q41" i="5"/>
  <c r="M41" i="5"/>
  <c r="O41" i="5" s="1"/>
  <c r="S41" i="5" s="1"/>
  <c r="Q40" i="5"/>
  <c r="M40" i="5"/>
  <c r="O40" i="5" s="1"/>
  <c r="S40" i="5" s="1"/>
  <c r="Q39" i="5"/>
  <c r="M39" i="5"/>
  <c r="O39" i="5" s="1"/>
  <c r="S39" i="5" s="1"/>
  <c r="Q38" i="5"/>
  <c r="M38" i="5"/>
  <c r="O38" i="5" s="1"/>
  <c r="S38" i="5" s="1"/>
  <c r="Q37" i="5"/>
  <c r="M37" i="5"/>
  <c r="O37" i="5" s="1"/>
  <c r="S37" i="5" s="1"/>
  <c r="Q36" i="5"/>
  <c r="M36" i="5"/>
  <c r="O36" i="5" s="1"/>
  <c r="S36" i="5" s="1"/>
  <c r="Q35" i="5"/>
  <c r="M35" i="5"/>
  <c r="O35" i="5" s="1"/>
  <c r="S35" i="5" s="1"/>
  <c r="Q34" i="5"/>
  <c r="M34" i="5"/>
  <c r="O34" i="5" s="1"/>
  <c r="S34" i="5" s="1"/>
  <c r="Q32" i="5"/>
  <c r="M32" i="5"/>
  <c r="O32" i="5" s="1"/>
  <c r="S32" i="5" s="1"/>
  <c r="Q31" i="5"/>
  <c r="M31" i="5"/>
  <c r="O31" i="5" s="1"/>
  <c r="S31" i="5" s="1"/>
  <c r="Q30" i="5"/>
  <c r="M30" i="5"/>
  <c r="O30" i="5" s="1"/>
  <c r="S30" i="5" s="1"/>
  <c r="Q29" i="5"/>
  <c r="M29" i="5"/>
  <c r="O29" i="5" s="1"/>
  <c r="S29" i="5" s="1"/>
  <c r="Q28" i="5"/>
  <c r="M28" i="5"/>
  <c r="O28" i="5" s="1"/>
  <c r="S28" i="5" s="1"/>
  <c r="Q27" i="5"/>
  <c r="M27" i="5"/>
  <c r="O27" i="5" s="1"/>
  <c r="S27" i="5" s="1"/>
  <c r="Q26" i="5"/>
  <c r="M26" i="5"/>
  <c r="O26" i="5" s="1"/>
  <c r="S26" i="5" s="1"/>
  <c r="Q25" i="5"/>
  <c r="M25" i="5"/>
  <c r="O25" i="5" s="1"/>
  <c r="S25" i="5" s="1"/>
  <c r="Q24" i="5"/>
  <c r="M24" i="5"/>
  <c r="O24" i="5" s="1"/>
  <c r="S24" i="5" s="1"/>
  <c r="Q23" i="5"/>
  <c r="M23" i="5"/>
  <c r="O23" i="5" s="1"/>
  <c r="S23" i="5" s="1"/>
  <c r="Q22" i="5"/>
  <c r="M22" i="5"/>
  <c r="O22" i="5" s="1"/>
  <c r="S22" i="5" s="1"/>
  <c r="Q21" i="5"/>
  <c r="M21" i="5"/>
  <c r="O21" i="5" s="1"/>
  <c r="S21" i="5" s="1"/>
  <c r="M20" i="5"/>
  <c r="O20" i="5" s="1"/>
  <c r="S20" i="5" s="1"/>
  <c r="Q19" i="5"/>
  <c r="M19" i="5"/>
  <c r="O19" i="5" s="1"/>
  <c r="S19" i="5" s="1"/>
  <c r="Q18" i="5"/>
  <c r="M18" i="5"/>
  <c r="O18" i="5" s="1"/>
  <c r="S18" i="5" s="1"/>
  <c r="Q17" i="5"/>
  <c r="M17" i="5"/>
  <c r="O17" i="5" s="1"/>
  <c r="S17" i="5" s="1"/>
  <c r="M15" i="5"/>
  <c r="O15" i="5" s="1"/>
  <c r="S15" i="5" s="1"/>
  <c r="Q14" i="5"/>
  <c r="M14" i="5"/>
  <c r="O14" i="5" s="1"/>
  <c r="S14" i="5" s="1"/>
  <c r="Q13" i="5"/>
  <c r="M13" i="5"/>
  <c r="O13" i="5" s="1"/>
  <c r="S13" i="5" s="1"/>
  <c r="M12" i="5"/>
  <c r="O12" i="5" s="1"/>
  <c r="S12" i="5" s="1"/>
  <c r="Q11" i="5"/>
  <c r="M11" i="5"/>
  <c r="O11" i="5" s="1"/>
  <c r="S11" i="5" s="1"/>
  <c r="Q10" i="5"/>
  <c r="M10" i="5"/>
  <c r="O10" i="5" s="1"/>
  <c r="S10" i="5" s="1"/>
  <c r="Q9" i="5"/>
  <c r="M9" i="5"/>
  <c r="O9" i="5" s="1"/>
  <c r="S9" i="5" s="1"/>
  <c r="Q8" i="5"/>
  <c r="M8" i="5"/>
  <c r="O8" i="5" s="1"/>
  <c r="S8" i="5" s="1"/>
  <c r="Q7" i="5"/>
  <c r="M7" i="5"/>
  <c r="O7" i="5" s="1"/>
  <c r="S7" i="5" s="1"/>
  <c r="Q6" i="5"/>
  <c r="M6" i="5"/>
  <c r="O6" i="5" s="1"/>
  <c r="S6" i="5" s="1"/>
  <c r="Q5" i="5"/>
  <c r="M5" i="5"/>
  <c r="O5" i="5" s="1"/>
  <c r="S5" i="5" s="1"/>
  <c r="T4" i="5"/>
  <c r="Q4" i="5"/>
  <c r="M4" i="5"/>
  <c r="O4" i="5" s="1"/>
  <c r="S4" i="5" s="1"/>
  <c r="U98" i="6" l="1"/>
  <c r="U102" i="6"/>
  <c r="U101" i="6"/>
  <c r="U36" i="6"/>
  <c r="U74" i="6"/>
  <c r="U100" i="6"/>
  <c r="U108" i="6"/>
  <c r="U73" i="6"/>
  <c r="U99" i="6"/>
  <c r="Q7" i="6"/>
  <c r="Q64" i="6"/>
  <c r="Q66" i="6"/>
  <c r="U107" i="6"/>
  <c r="U106" i="6"/>
  <c r="U110" i="6"/>
  <c r="Q138" i="6"/>
  <c r="U52" i="6"/>
  <c r="U85" i="6"/>
  <c r="Q104" i="6"/>
  <c r="U109" i="6"/>
  <c r="Q11" i="6"/>
  <c r="Q14" i="6"/>
  <c r="Q15" i="6"/>
  <c r="U40" i="6"/>
  <c r="U56" i="6"/>
  <c r="U76" i="6"/>
  <c r="Q80" i="6"/>
  <c r="Q94" i="6"/>
  <c r="Q96" i="6"/>
  <c r="Q121" i="6"/>
  <c r="Q13" i="6"/>
  <c r="U20" i="6"/>
  <c r="U44" i="6"/>
  <c r="Q63" i="6"/>
  <c r="U75" i="6"/>
  <c r="Q79" i="6"/>
  <c r="Q84" i="6"/>
  <c r="Q91" i="6"/>
  <c r="Q114" i="6"/>
  <c r="Q115" i="6"/>
  <c r="Q116" i="6"/>
  <c r="Q117" i="6"/>
  <c r="Q119" i="6"/>
  <c r="U139" i="6"/>
  <c r="U48" i="6"/>
  <c r="Q68" i="6"/>
  <c r="Q112" i="6"/>
  <c r="U18" i="6"/>
  <c r="U34" i="6"/>
  <c r="U38" i="6"/>
  <c r="U42" i="6"/>
  <c r="U46" i="6"/>
  <c r="U50" i="6"/>
  <c r="U54" i="6"/>
  <c r="Q58" i="6"/>
  <c r="Q59" i="6"/>
  <c r="Q60" i="6"/>
  <c r="Q61" i="6"/>
  <c r="Q82" i="6"/>
  <c r="U5" i="6"/>
  <c r="U6" i="6"/>
  <c r="U9" i="6"/>
  <c r="U10" i="6"/>
  <c r="U17" i="6"/>
  <c r="U37" i="6"/>
  <c r="U41" i="6"/>
  <c r="U45" i="6"/>
  <c r="U49" i="6"/>
  <c r="U53" i="6"/>
  <c r="U57" i="6"/>
  <c r="Q67" i="6"/>
  <c r="Q72" i="6"/>
  <c r="Q81" i="6"/>
  <c r="Q86" i="6"/>
  <c r="U92" i="6"/>
  <c r="U97" i="6"/>
  <c r="U105" i="6"/>
  <c r="U113" i="6"/>
  <c r="U120" i="6"/>
  <c r="Q124" i="6"/>
  <c r="Q125" i="6"/>
  <c r="Q126" i="6"/>
  <c r="Q127" i="6"/>
  <c r="Q128" i="6"/>
  <c r="Q129" i="6"/>
  <c r="Q130" i="6"/>
  <c r="Q131" i="6"/>
  <c r="Q132" i="6"/>
  <c r="Q71" i="6"/>
  <c r="U19" i="6"/>
  <c r="U35" i="6"/>
  <c r="U39" i="6"/>
  <c r="U43" i="6"/>
  <c r="U47" i="6"/>
  <c r="U51" i="6"/>
  <c r="U55" i="6"/>
  <c r="U140" i="6"/>
  <c r="Q4" i="6"/>
  <c r="Q8" i="6"/>
  <c r="Q12" i="6"/>
  <c r="Q65" i="6"/>
  <c r="Q69" i="6"/>
  <c r="Q70" i="6"/>
  <c r="Q77" i="6"/>
  <c r="Q78" i="6"/>
  <c r="Q83" i="6"/>
  <c r="Q87" i="6"/>
  <c r="Q88" i="6"/>
  <c r="Q89" i="6"/>
  <c r="Q90" i="6"/>
  <c r="Q95" i="6"/>
  <c r="Q103" i="6"/>
  <c r="Q111" i="6"/>
  <c r="Q118" i="6"/>
  <c r="Q134" i="6"/>
  <c r="Q135" i="6"/>
  <c r="Q136" i="6"/>
  <c r="Q137" i="6"/>
  <c r="Q21" i="6"/>
  <c r="Q22" i="6"/>
  <c r="Q23" i="6"/>
  <c r="Q24" i="6"/>
  <c r="Q25" i="6"/>
  <c r="Q26" i="6"/>
  <c r="Q27" i="6"/>
  <c r="Q28" i="6"/>
  <c r="Q29" i="6"/>
  <c r="Q30" i="6"/>
  <c r="Q31" i="6"/>
  <c r="Q32" i="6"/>
</calcChain>
</file>

<file path=xl/sharedStrings.xml><?xml version="1.0" encoding="utf-8"?>
<sst xmlns="http://schemas.openxmlformats.org/spreadsheetml/2006/main" count="1085" uniqueCount="399">
  <si>
    <t>species (common name)</t>
  </si>
  <si>
    <t>species (scientific name)</t>
  </si>
  <si>
    <t>family</t>
  </si>
  <si>
    <t>origin and utility</t>
  </si>
  <si>
    <t>associations to dietary habitat or other characteristics</t>
  </si>
  <si>
    <t>USEPA/MT/BCMOE species status and history</t>
  </si>
  <si>
    <t>sampled tissue by MTFWP</t>
  </si>
  <si>
    <t>GSI</t>
  </si>
  <si>
    <t>MTFWP 2008-2018: # ovary samples</t>
  </si>
  <si>
    <t>spawning</t>
  </si>
  <si>
    <t>species-specific limiting factors for use of data in modeling</t>
  </si>
  <si>
    <t>Lake Koocanusa</t>
  </si>
  <si>
    <t>bull trout</t>
  </si>
  <si>
    <t>Salvelinus confluentus</t>
  </si>
  <si>
    <t>salmonid</t>
  </si>
  <si>
    <t>native, game</t>
  </si>
  <si>
    <t>muscle filet</t>
  </si>
  <si>
    <t>no</t>
  </si>
  <si>
    <t>no samples</t>
  </si>
  <si>
    <t>muscle plug</t>
  </si>
  <si>
    <t>fall</t>
  </si>
  <si>
    <t>tributaries</t>
  </si>
  <si>
    <t>listed/yes/yes/yes</t>
  </si>
  <si>
    <t>burbot</t>
  </si>
  <si>
    <t xml:space="preserve">Lota lota </t>
  </si>
  <si>
    <t>lotid</t>
  </si>
  <si>
    <t>muscle plug; eggs??</t>
  </si>
  <si>
    <t>difficult</t>
  </si>
  <si>
    <t>1 (unripe 2014,)</t>
  </si>
  <si>
    <t>winter</t>
  </si>
  <si>
    <t>near-shore, shallow shoals</t>
  </si>
  <si>
    <t>listed +Se/yes/yes/yes</t>
  </si>
  <si>
    <t>kokanee</t>
  </si>
  <si>
    <t xml:space="preserve">Oncorhynchus nerka </t>
  </si>
  <si>
    <t>eeds locally; entrained through dam; food source for d/s RBT</t>
  </si>
  <si>
    <t>inadvertantly introduced in 1979; important fishery</t>
  </si>
  <si>
    <t>muscle filet and ovary</t>
  </si>
  <si>
    <t>maybe</t>
  </si>
  <si>
    <t>muscle plug; ovary 2014</t>
  </si>
  <si>
    <t>16 (2014 only)</t>
  </si>
  <si>
    <t>lake littoral zones/tributaries</t>
  </si>
  <si>
    <t>MT: ovary ripeness uncertainty; BC: last sampling in 2014</t>
  </si>
  <si>
    <t>no/no/no/yes</t>
  </si>
  <si>
    <t>longnose sucker</t>
  </si>
  <si>
    <t xml:space="preserve">Catostomus catostomus </t>
  </si>
  <si>
    <t>both mountain streams and lakes</t>
  </si>
  <si>
    <t>not sampled in BC</t>
  </si>
  <si>
    <t>yes</t>
  </si>
  <si>
    <t>not in BC</t>
  </si>
  <si>
    <t>spring</t>
  </si>
  <si>
    <t>no samples from BC</t>
  </si>
  <si>
    <t>no/no/not sampled/?</t>
  </si>
  <si>
    <t>largescale sucker</t>
  </si>
  <si>
    <t xml:space="preserve">Catostomus macrocheilus </t>
  </si>
  <si>
    <t>remains abundant</t>
  </si>
  <si>
    <t>11 (2018)</t>
  </si>
  <si>
    <t>at lake inlets/outlets</t>
  </si>
  <si>
    <t>GSI&lt;1; spent or undeveloped females noted</t>
  </si>
  <si>
    <t>not sampled/?/not sampled/?</t>
  </si>
  <si>
    <t>mountain whitefish</t>
  </si>
  <si>
    <t xml:space="preserve">Prosopium williamsoni </t>
  </si>
  <si>
    <t>significant decline since impoundment</t>
  </si>
  <si>
    <t>4 (2018)</t>
  </si>
  <si>
    <t>10 (2016)</t>
  </si>
  <si>
    <t>poor correlation of Se between tissues</t>
  </si>
  <si>
    <t>not sampled/?/no/yes (n=4)</t>
  </si>
  <si>
    <t xml:space="preserve">Ptychocheilus oregonensis </t>
  </si>
  <si>
    <t>cyprinid</t>
  </si>
  <si>
    <t>feed locally</t>
  </si>
  <si>
    <t>small-bodied; feed locally; remains abundant</t>
  </si>
  <si>
    <t>GSI&lt;1; non-synchronous cyprinid</t>
  </si>
  <si>
    <t>peamouth chub</t>
  </si>
  <si>
    <t xml:space="preserve">Mylocheilus caurinus </t>
  </si>
  <si>
    <t>tapeworms: non-synchronous cyprinid</t>
  </si>
  <si>
    <t>rainbow trout (wild strain); not claimed in BC</t>
  </si>
  <si>
    <t xml:space="preserve">Oncorhynchus mykiss </t>
  </si>
  <si>
    <t>introduced in 1985; compete w hybrid; MT catch/net &lt;2 (2000-2016)</t>
  </si>
  <si>
    <t>1 (2013)</t>
  </si>
  <si>
    <t>9 (2014 n=6; 2016 n=3)</t>
  </si>
  <si>
    <t>mainly tributaries</t>
  </si>
  <si>
    <t>no/no/?/? (n=3)</t>
  </si>
  <si>
    <t>rainbow trout X cutthroat (stocked hybrid)</t>
  </si>
  <si>
    <t>Gerrard strain</t>
  </si>
  <si>
    <t>hatchery strains</t>
  </si>
  <si>
    <t>MT since 1988; sterile; age 0-1; &gt;68,000 fish/year/2015-2019; MT catch/net &lt;1</t>
  </si>
  <si>
    <t>none</t>
  </si>
  <si>
    <t>stocked: mainly 1-year old juveniles</t>
  </si>
  <si>
    <t>as juveniles, potential low Se food source; few recruit to return-to-creel</t>
  </si>
  <si>
    <t>redside shiner</t>
  </si>
  <si>
    <t xml:space="preserve">Richardsonius balteatus </t>
  </si>
  <si>
    <t>small-bodied; feed locally</t>
  </si>
  <si>
    <t>both</t>
  </si>
  <si>
    <t>not sampled/?/no/yes</t>
  </si>
  <si>
    <t>Westslope cutthroat trout</t>
  </si>
  <si>
    <t>Oncorhynchus clarki lewisi</t>
  </si>
  <si>
    <t>2 (2013; 2017)</t>
  </si>
  <si>
    <t>nematodes in stomachs; usual headwaters habitat</t>
  </si>
  <si>
    <t>no/no/no/yes (high detection limit)</t>
  </si>
  <si>
    <t>yellow perch</t>
  </si>
  <si>
    <t xml:space="preserve">Perca flavescens </t>
  </si>
  <si>
    <t>percid</t>
  </si>
  <si>
    <t>pioneering; tolerant to stress; community threat; fast breeding rate</t>
  </si>
  <si>
    <t>muscle filet [ovary n=1]</t>
  </si>
  <si>
    <t>n=1</t>
  </si>
  <si>
    <t>1 (2017)</t>
  </si>
  <si>
    <t>lake</t>
  </si>
  <si>
    <t>MT (n=1); sampling in BC helped eliminate invasive species</t>
  </si>
  <si>
    <t>not listed/marginal/marginal/yes</t>
  </si>
  <si>
    <t>fish species</t>
  </si>
  <si>
    <t>zooplankton % biomass</t>
  </si>
  <si>
    <t>aquatic insects [diptera, EPT] % biomass</t>
  </si>
  <si>
    <t>terrestrial insects % biomass</t>
  </si>
  <si>
    <t>beetles + aq + terr insect parts + other % biomass</t>
  </si>
  <si>
    <t>fish           % biomass</t>
  </si>
  <si>
    <t>total</t>
  </si>
  <si>
    <t>species % biomass of total fish</t>
  </si>
  <si>
    <t>KOK</t>
  </si>
  <si>
    <t>PMC</t>
  </si>
  <si>
    <t>RSS</t>
  </si>
  <si>
    <t>YP</t>
  </si>
  <si>
    <t>NPM</t>
  </si>
  <si>
    <t>suckers</t>
  </si>
  <si>
    <t>other</t>
  </si>
  <si>
    <t>parts</t>
  </si>
  <si>
    <t>fish diet</t>
  </si>
  <si>
    <t>KOK, PMC, YP</t>
  </si>
  <si>
    <t>KOK, PMC, RSS, YP, NPM</t>
  </si>
  <si>
    <t>4.9 (parts)</t>
  </si>
  <si>
    <t>37.6 parts</t>
  </si>
  <si>
    <t>37.6 (parts)</t>
  </si>
  <si>
    <t>34.0 (parts)</t>
  </si>
  <si>
    <t>7.2 (parts)</t>
  </si>
  <si>
    <t>KOK, PMC, suckers, others</t>
  </si>
  <si>
    <t>24.4 (21.4 parts)</t>
  </si>
  <si>
    <t>84 (parts)</t>
  </si>
  <si>
    <t>rainbow trout</t>
  </si>
  <si>
    <t>5.6 (25% caddisfly)</t>
  </si>
  <si>
    <t>59.0 (45.9 parts; 10 beetle)</t>
  </si>
  <si>
    <t>PMC, RSS</t>
  </si>
  <si>
    <t>PMC, YP</t>
  </si>
  <si>
    <t>stocked trout hybrid (WCT X RT)</t>
  </si>
  <si>
    <t>64.2( 52 parts, 7.2 beetle)</t>
  </si>
  <si>
    <t>47.2 (12.5 mites)</t>
  </si>
  <si>
    <t>foodwebs and categories</t>
  </si>
  <si>
    <t>insects        % biomass</t>
  </si>
  <si>
    <t>zoop          % biomass</t>
  </si>
  <si>
    <t>fish             % biomass</t>
  </si>
  <si>
    <t>seasonal</t>
  </si>
  <si>
    <t>predator fish</t>
  </si>
  <si>
    <t>PMC 28%; YP, 23%</t>
  </si>
  <si>
    <t>winter--benthic insects</t>
  </si>
  <si>
    <t>PMC 27%; YP, 23%; RSS, 10%</t>
  </si>
  <si>
    <t>forage fish</t>
  </si>
  <si>
    <t>100% insect</t>
  </si>
  <si>
    <t>50:50 insect:zoop</t>
  </si>
  <si>
    <t>PMC, 20%; suckers, 12%</t>
  </si>
  <si>
    <t>trout fish eggs</t>
  </si>
  <si>
    <t>50:50 insect:fish</t>
  </si>
  <si>
    <t>white sucker</t>
  </si>
  <si>
    <t>site</t>
  </si>
  <si>
    <t>depth (m)</t>
  </si>
  <si>
    <t>date</t>
  </si>
  <si>
    <t>food web</t>
  </si>
  <si>
    <t>TTF fish</t>
  </si>
  <si>
    <t>TTF invert1</t>
  </si>
  <si>
    <t>invert 1 fraction</t>
  </si>
  <si>
    <t>TTF invert2</t>
  </si>
  <si>
    <t>invert 2 fraction</t>
  </si>
  <si>
    <t>bioaccumulation potential</t>
  </si>
  <si>
    <t>SPM bioavailability fraction 100%</t>
  </si>
  <si>
    <t>alternative scenario</t>
  </si>
  <si>
    <t>border</t>
  </si>
  <si>
    <t>3-epi</t>
  </si>
  <si>
    <t>USGS</t>
  </si>
  <si>
    <t>30-hypo</t>
  </si>
  <si>
    <t>forebay</t>
  </si>
  <si>
    <t>88-hypo</t>
  </si>
  <si>
    <t>37-hypo</t>
  </si>
  <si>
    <t>84-hypo</t>
  </si>
  <si>
    <t>34-hypo</t>
  </si>
  <si>
    <t>94-hypo</t>
  </si>
  <si>
    <t>23-hypo</t>
  </si>
  <si>
    <t>81-hypo</t>
  </si>
  <si>
    <t>29-hypo</t>
  </si>
  <si>
    <t>87-hypo</t>
  </si>
  <si>
    <t>38-hypo</t>
  </si>
  <si>
    <t>93-hypo</t>
  </si>
  <si>
    <t>73-hypo</t>
  </si>
  <si>
    <t>15-hypo</t>
  </si>
  <si>
    <t>77-hypo</t>
  </si>
  <si>
    <t>33-hypo</t>
  </si>
  <si>
    <t>39-hypo</t>
  </si>
  <si>
    <t>96-hypo</t>
  </si>
  <si>
    <t>36-hypo</t>
  </si>
  <si>
    <t>95-hypo</t>
  </si>
  <si>
    <t>35-hypo</t>
  </si>
  <si>
    <t>Tenmile</t>
  </si>
  <si>
    <t>epi</t>
  </si>
  <si>
    <t>hypo</t>
  </si>
  <si>
    <t>SOE</t>
  </si>
  <si>
    <t>3 mean</t>
  </si>
  <si>
    <t>BCMOE</t>
  </si>
  <si>
    <t>TTF fish1 TL4</t>
  </si>
  <si>
    <t>TTF fish2 TL3</t>
  </si>
  <si>
    <t>100% TL3 fish species</t>
  </si>
  <si>
    <t>100% chironomid</t>
  </si>
  <si>
    <t>(100% insectivores)</t>
  </si>
  <si>
    <t xml:space="preserve"> or aquatic insect</t>
  </si>
  <si>
    <t>SPM bioavailability fraction</t>
  </si>
  <si>
    <t>Tenmile/Forebay and Rexford</t>
  </si>
  <si>
    <t>ranges 2015 invertebrates</t>
  </si>
  <si>
    <t>ranges 2016 invertebrates</t>
  </si>
  <si>
    <t>ranges 2017 invetebrate</t>
  </si>
  <si>
    <t>ranges 2018 invetebrate</t>
  </si>
  <si>
    <t>ranges 2018 invertebrate</t>
  </si>
  <si>
    <t>100% predict</t>
  </si>
  <si>
    <t>1.2-18.5</t>
  </si>
  <si>
    <t>8.2-18.8</t>
  </si>
  <si>
    <t>2.0-18.5</t>
  </si>
  <si>
    <t>13.7-16.4</t>
  </si>
  <si>
    <t>3.8-15.5</t>
  </si>
  <si>
    <t>9.3-21</t>
  </si>
  <si>
    <t>60% predict</t>
  </si>
  <si>
    <t>0.7-11.1</t>
  </si>
  <si>
    <t>4.9-11.3</t>
  </si>
  <si>
    <t>1.2-11.1</t>
  </si>
  <si>
    <t>8.2-9.8</t>
  </si>
  <si>
    <t>2.3-9.3</t>
  </si>
  <si>
    <t>5.6-12.6</t>
  </si>
  <si>
    <t>observed 2015 n=0</t>
  </si>
  <si>
    <t>observed 2016 n=0</t>
  </si>
  <si>
    <t>observed 2017 n=0</t>
  </si>
  <si>
    <t>observed 2018 n=0</t>
  </si>
  <si>
    <t>0.4-9.1</t>
  </si>
  <si>
    <t>observed 2017</t>
  </si>
  <si>
    <t>observed 2018 n=7</t>
  </si>
  <si>
    <t>4.7-12</t>
  </si>
  <si>
    <t>observed 2018 n=12</t>
  </si>
  <si>
    <t>observed 2013-2016 n=8</t>
  </si>
  <si>
    <t>5.3-9.7</t>
  </si>
  <si>
    <t>ranges 2015 zooplankton</t>
  </si>
  <si>
    <t>ranges 2016 zooplankton</t>
  </si>
  <si>
    <t>ranges 2017 zooplankton</t>
  </si>
  <si>
    <t>ranges 2018 zooplankton</t>
  </si>
  <si>
    <t>0.6-9.9</t>
  </si>
  <si>
    <t>4.4-10.1</t>
  </si>
  <si>
    <t>1.1-9.9</t>
  </si>
  <si>
    <t>7.3-8.8</t>
  </si>
  <si>
    <t>2.0-8.3</t>
  </si>
  <si>
    <t>5.0-11.2</t>
  </si>
  <si>
    <t>0.4-5.9</t>
  </si>
  <si>
    <t>2.6-6.0</t>
  </si>
  <si>
    <t>0.7-5.9</t>
  </si>
  <si>
    <t>4.4-5.3</t>
  </si>
  <si>
    <t>1.2-5.0</t>
  </si>
  <si>
    <t>3.0-6.7</t>
  </si>
  <si>
    <t>observed 2016 n=6</t>
  </si>
  <si>
    <t>0.8-2.2</t>
  </si>
  <si>
    <t>observed 2017 n=21</t>
  </si>
  <si>
    <t>1.9-4.2</t>
  </si>
  <si>
    <t>observed 2018 n=22</t>
  </si>
  <si>
    <t>0.3-4.4</t>
  </si>
  <si>
    <t>observed 2018 n=15</t>
  </si>
  <si>
    <t>2.2-4.9</t>
  </si>
  <si>
    <t>observed 2016 n=5</t>
  </si>
  <si>
    <t>2.4-3.7</t>
  </si>
  <si>
    <t>(phyto/zooplankton assemblage)</t>
  </si>
  <si>
    <t>observed 2008-2015</t>
  </si>
  <si>
    <t>2.4-13.2</t>
  </si>
  <si>
    <t>low number of samples, especially at source and forebay</t>
  </si>
  <si>
    <r>
      <rPr>
        <sz val="11"/>
        <rFont val="Calibri"/>
        <family val="2"/>
      </rPr>
      <t>tribally important</t>
    </r>
    <r>
      <rPr>
        <sz val="11"/>
        <rFont val="Calibri"/>
        <family val="2"/>
        <scheme val="minor"/>
      </rPr>
      <t>/tribally important/red listed; critically imperiled populations</t>
    </r>
  </si>
  <si>
    <t>n/species of concern/blue listed; headwaters species; MTcatch/net &lt;1 (2000-2016)</t>
  </si>
  <si>
    <t>PMC, LSS, MWF</t>
  </si>
  <si>
    <t>50% chironomid</t>
  </si>
  <si>
    <t>rainbow trout: Dec-Mar</t>
  </si>
  <si>
    <t>25% chironomid</t>
  </si>
  <si>
    <t>100% zooplankton</t>
  </si>
  <si>
    <t>BT, burbot (winter, benthic), NPM</t>
  </si>
  <si>
    <t>BT, burbot, NPM</t>
  </si>
  <si>
    <t>100% TL3 species</t>
  </si>
  <si>
    <t>(50% IV; 50% PV)</t>
  </si>
  <si>
    <t>50% zooplankton</t>
  </si>
  <si>
    <t>(100% planktivores)</t>
  </si>
  <si>
    <t>75% zooplankton</t>
  </si>
  <si>
    <t>nematodes in stomachs; competing hatchery sterile strain</t>
  </si>
  <si>
    <t>catostomid</t>
  </si>
  <si>
    <t>validation (zooplankton)</t>
  </si>
  <si>
    <t>validation (aquatic insects)</t>
  </si>
  <si>
    <t>SOE (South-of-Elk)</t>
  </si>
  <si>
    <t>fish species: RBT, WCT, RSS, LNS</t>
  </si>
  <si>
    <t>food web: 100% aquatic insects</t>
  </si>
  <si>
    <t>0.42-0.67 range</t>
  </si>
  <si>
    <t>food web: 100% chironomid or aquatic insect</t>
  </si>
  <si>
    <t>assumed TTF fish</t>
  </si>
  <si>
    <r>
      <t>generic TTF</t>
    </r>
    <r>
      <rPr>
        <vertAlign val="subscript"/>
        <sz val="11"/>
        <color theme="1"/>
        <rFont val="Calibri"/>
        <family val="2"/>
        <scheme val="minor"/>
      </rPr>
      <t>fish</t>
    </r>
  </si>
  <si>
    <t>all fish</t>
  </si>
  <si>
    <t>creek chub</t>
  </si>
  <si>
    <t>cutthroat</t>
  </si>
  <si>
    <t>family match Cyprinid</t>
  </si>
  <si>
    <r>
      <t>genus match (</t>
    </r>
    <r>
      <rPr>
        <i/>
        <sz val="11"/>
        <color theme="1"/>
        <rFont val="Calibri"/>
        <family val="2"/>
        <scheme val="minor"/>
      </rPr>
      <t>Catostomus</t>
    </r>
    <r>
      <rPr>
        <sz val="11"/>
        <color theme="1"/>
        <rFont val="Calibri"/>
        <family val="2"/>
        <scheme val="minor"/>
      </rPr>
      <t>)</t>
    </r>
  </si>
  <si>
    <r>
      <t>genus match (</t>
    </r>
    <r>
      <rPr>
        <i/>
        <sz val="11"/>
        <color theme="1"/>
        <rFont val="Calibri"/>
        <family val="2"/>
        <scheme val="minor"/>
      </rPr>
      <t>Oncorhynchus</t>
    </r>
    <r>
      <rPr>
        <sz val="11"/>
        <color theme="1"/>
        <rFont val="Calibri"/>
        <family val="2"/>
        <scheme val="minor"/>
      </rPr>
      <t>)</t>
    </r>
  </si>
  <si>
    <r>
      <t>genus match (</t>
    </r>
    <r>
      <rPr>
        <i/>
        <sz val="11"/>
        <color theme="1"/>
        <rFont val="Calibri"/>
        <family val="2"/>
        <scheme val="minor"/>
      </rPr>
      <t>Salvelinus</t>
    </r>
    <r>
      <rPr>
        <sz val="11"/>
        <color theme="1"/>
        <rFont val="Calibri"/>
        <family val="2"/>
        <scheme val="minor"/>
      </rPr>
      <t>)</t>
    </r>
  </si>
  <si>
    <t>match</t>
  </si>
  <si>
    <t>Utah and mountain</t>
  </si>
  <si>
    <t xml:space="preserve">match </t>
  </si>
  <si>
    <t>Utah</t>
  </si>
  <si>
    <t>fish species: BT, BB (winter, benthic), NPM</t>
  </si>
  <si>
    <t>food web: 100% TL3 fish species (100% insectivores)</t>
  </si>
  <si>
    <t>TECK Coal Ltd</t>
  </si>
  <si>
    <t>µg/g dw</t>
  </si>
  <si>
    <r>
      <t xml:space="preserve">predict </t>
    </r>
    <r>
      <rPr>
        <b/>
        <sz val="11"/>
        <color theme="1"/>
        <rFont val="Calibri"/>
        <family val="2"/>
      </rPr>
      <t>µ</t>
    </r>
    <r>
      <rPr>
        <b/>
        <sz val="11"/>
        <color theme="1"/>
        <rFont val="Calibri"/>
        <family val="2"/>
        <scheme val="minor"/>
      </rPr>
      <t>g/L</t>
    </r>
  </si>
  <si>
    <t>match or surrogate</t>
  </si>
  <si>
    <t>TTFfish (Presser and Luoma, 2010)</t>
  </si>
  <si>
    <t>fish diet (percentage biomass, weighted average)</t>
  </si>
  <si>
    <r>
      <rPr>
        <b/>
        <sz val="11"/>
        <color theme="1"/>
        <rFont val="Calibri"/>
        <family val="2"/>
        <scheme val="minor"/>
      </rPr>
      <t>Table 1.</t>
    </r>
    <r>
      <rPr>
        <sz val="11"/>
        <color theme="1"/>
        <rFont val="Calibri"/>
        <family val="2"/>
        <scheme val="minor"/>
      </rPr>
      <t> Fish traits, sampling details, and species-specific limiting factors.</t>
    </r>
  </si>
  <si>
    <r>
      <rPr>
        <b/>
        <sz val="11"/>
        <color theme="1"/>
        <rFont val="Calibri"/>
        <family val="2"/>
        <scheme val="minor"/>
      </rPr>
      <t>Table 3</t>
    </r>
    <r>
      <rPr>
        <sz val="11"/>
        <color theme="1"/>
        <rFont val="Calibri"/>
        <family val="2"/>
        <scheme val="minor"/>
      </rPr>
      <t>. Dietary percentage of biomass for diet of fish species.</t>
    </r>
  </si>
  <si>
    <r>
      <rPr>
        <b/>
        <sz val="11"/>
        <color theme="1"/>
        <rFont val="Calibri"/>
        <family val="2"/>
        <scheme val="minor"/>
      </rPr>
      <t>Table 5.</t>
    </r>
    <r>
      <rPr>
        <sz val="11"/>
        <color theme="1"/>
        <rFont val="Calibri"/>
        <family val="2"/>
        <scheme val="minor"/>
      </rPr>
      <t> Validation ranges of observed and predicted selenium concentrations in invertebrates.</t>
    </r>
  </si>
  <si>
    <t>USACE: 64 micron net</t>
  </si>
  <si>
    <t>USGS: 150 micron net</t>
  </si>
  <si>
    <t>Teck Coal Ltd: 80 micron net</t>
  </si>
  <si>
    <t>[SOE, south of Elk; ppm dw, parts per million dry weight; %, percent; n, number of samples; USGS, U.S. Geological Survey; USACE, U.S. Army Corps of Engineers]</t>
  </si>
  <si>
    <t>ranges 2017 invertebrate</t>
  </si>
  <si>
    <r>
      <rPr>
        <b/>
        <sz val="11"/>
        <color theme="1"/>
        <rFont val="Calibri"/>
        <family val="2"/>
        <scheme val="minor"/>
      </rPr>
      <t>Table 6.</t>
    </r>
    <r>
      <rPr>
        <sz val="11"/>
        <color theme="1"/>
        <rFont val="Calibri"/>
        <family val="2"/>
        <scheme val="minor"/>
      </rPr>
      <t xml:space="preserve"> Calculation of bioaccumulation potentials for the insect to fish model (IFM).</t>
    </r>
  </si>
  <si>
    <r>
      <rPr>
        <b/>
        <sz val="11"/>
        <color theme="1"/>
        <rFont val="Calibri"/>
        <family val="2"/>
        <scheme val="minor"/>
      </rPr>
      <t>Table 7.</t>
    </r>
    <r>
      <rPr>
        <sz val="11"/>
        <color theme="1"/>
        <rFont val="Calibri"/>
        <family val="2"/>
        <scheme val="minor"/>
      </rPr>
      <t xml:space="preserve"> Calculation of bioaccumulation potentials for the trophic fish model (TFM).</t>
    </r>
  </si>
  <si>
    <r>
      <rPr>
        <b/>
        <sz val="11"/>
        <color theme="1"/>
        <rFont val="Calibri"/>
        <family val="2"/>
        <scheme val="minor"/>
      </rPr>
      <t>Table 4</t>
    </r>
    <r>
      <rPr>
        <sz val="11"/>
        <color theme="1"/>
        <rFont val="Calibri"/>
        <family val="2"/>
        <scheme val="minor"/>
      </rPr>
      <t>. Categorization of fish species for modeling.</t>
    </r>
  </si>
  <si>
    <r>
      <rPr>
        <b/>
        <sz val="11"/>
        <color theme="1"/>
        <rFont val="Calibri"/>
        <family val="2"/>
        <scheme val="minor"/>
      </rPr>
      <t>Table 10</t>
    </r>
    <r>
      <rPr>
        <sz val="11"/>
        <color theme="1"/>
        <rFont val="Calibri"/>
        <family val="2"/>
        <scheme val="minor"/>
      </rPr>
      <t>. Spreadsheet example of comparative scenarios using species-specific trophic transfer factors for fish species.</t>
    </r>
  </si>
  <si>
    <r>
      <t>K</t>
    </r>
    <r>
      <rPr>
        <b/>
        <vertAlign val="subscript"/>
        <sz val="11"/>
        <rFont val="Calibri"/>
        <family val="2"/>
        <scheme val="minor"/>
      </rPr>
      <t>d</t>
    </r>
    <r>
      <rPr>
        <b/>
        <sz val="11"/>
        <rFont val="Calibri"/>
        <family val="2"/>
        <scheme val="minor"/>
      </rPr>
      <t xml:space="preserve"> time-period and agency</t>
    </r>
  </si>
  <si>
    <t>Teck Coal Ltd</t>
  </si>
  <si>
    <t>USACE</t>
  </si>
  <si>
    <t>bioaccumulation potential w 100% SPM bioavailability</t>
  </si>
  <si>
    <t>SPM bioavailability 100%</t>
  </si>
  <si>
    <t>predict µg/L w SPM bioavailablity 100%</t>
  </si>
  <si>
    <t>predict µg/L w SPM bioavailability 60%</t>
  </si>
  <si>
    <r>
      <t xml:space="preserve">predict </t>
    </r>
    <r>
      <rPr>
        <b/>
        <sz val="11"/>
        <rFont val="Calibri"/>
        <family val="2"/>
      </rPr>
      <t>µ</t>
    </r>
    <r>
      <rPr>
        <b/>
        <sz val="11"/>
        <rFont val="Calibri"/>
        <family val="2"/>
        <scheme val="minor"/>
      </rPr>
      <t>g/L w SPM bioavailablity 100%</t>
    </r>
  </si>
  <si>
    <t>bioaccumulation potential w 60% SPM bioavailablity</t>
  </si>
  <si>
    <t>bioaccumulation potential w SPM bioavailability 60%</t>
  </si>
  <si>
    <t>bioaccumulation potential w SPM bioavailability 100%</t>
  </si>
  <si>
    <r>
      <t>observed K</t>
    </r>
    <r>
      <rPr>
        <b/>
        <vertAlign val="subscript"/>
        <sz val="11"/>
        <color theme="1"/>
        <rFont val="Calibri"/>
        <family val="2"/>
        <scheme val="minor"/>
      </rPr>
      <t>d</t>
    </r>
  </si>
  <si>
    <r>
      <t>observed K</t>
    </r>
    <r>
      <rPr>
        <b/>
        <vertAlign val="subscript"/>
        <sz val="11"/>
        <rFont val="Calibri"/>
        <family val="2"/>
        <scheme val="minor"/>
      </rPr>
      <t>d</t>
    </r>
  </si>
  <si>
    <t>[TTF, trophic transfer factor; SPM, suspended particulate material; %, percent; w, with; RBT, rainbow trout; WCT, Westslope cutthroat trout; RSS, redside shiner; LNS, longnose sucker; PMC, peamouth chub; LSS, largescale sucker; MWF, mountain whitefish]</t>
  </si>
  <si>
    <r>
      <rPr>
        <b/>
        <vertAlign val="superscript"/>
        <sz val="11"/>
        <rFont val="Calibri"/>
        <family val="2"/>
        <scheme val="minor"/>
      </rPr>
      <t>1)</t>
    </r>
    <r>
      <rPr>
        <b/>
        <sz val="11"/>
        <rFont val="Calibri"/>
        <family val="2"/>
        <scheme val="minor"/>
      </rPr>
      <t xml:space="preserve"> MTFWP observations: gravid when caught</t>
    </r>
  </si>
  <si>
    <r>
      <rPr>
        <vertAlign val="superscript"/>
        <sz val="11"/>
        <rFont val="Calibri"/>
        <family val="2"/>
        <scheme val="minor"/>
      </rPr>
      <t>4)</t>
    </r>
    <r>
      <rPr>
        <sz val="11"/>
        <rFont val="Calibri"/>
        <family val="2"/>
        <scheme val="minor"/>
      </rPr>
      <t>emigrate from tributaries (ages 3-5); sensitive to stress</t>
    </r>
  </si>
  <si>
    <r>
      <rPr>
        <vertAlign val="superscript"/>
        <sz val="11"/>
        <rFont val="Calibri"/>
        <family val="2"/>
        <scheme val="minor"/>
      </rPr>
      <t>4)</t>
    </r>
    <r>
      <rPr>
        <sz val="11"/>
        <rFont val="Calibri"/>
        <family val="2"/>
        <scheme val="minor"/>
      </rPr>
      <t>emigrant from tributaries (ages 2-3)</t>
    </r>
  </si>
  <si>
    <r>
      <rPr>
        <vertAlign val="superscript"/>
        <sz val="11"/>
        <rFont val="Calibri"/>
        <family val="2"/>
        <scheme val="minor"/>
      </rPr>
      <t>4)</t>
    </r>
    <r>
      <rPr>
        <sz val="11"/>
        <rFont val="Calibri"/>
        <family val="2"/>
        <scheme val="minor"/>
      </rPr>
      <t>emigrate from tributaries (ages 2-3)</t>
    </r>
  </si>
  <si>
    <t>2014-2016, 2018, Teck Coal Ltd: # ovary samples</t>
  </si>
  <si>
    <t>sampled tissue by Teck Coal Ltd (2014-2016; 2018)</t>
  </si>
  <si>
    <r>
      <rPr>
        <b/>
        <vertAlign val="superscript"/>
        <sz val="11"/>
        <color theme="1"/>
        <rFont val="Calibri"/>
        <family val="2"/>
        <scheme val="minor"/>
      </rPr>
      <t>2)</t>
    </r>
    <r>
      <rPr>
        <b/>
        <sz val="11"/>
        <color theme="1"/>
        <rFont val="Calibri"/>
        <family val="2"/>
        <scheme val="minor"/>
      </rPr>
      <t>spawning location</t>
    </r>
  </si>
  <si>
    <r>
      <t xml:space="preserve">spring: </t>
    </r>
    <r>
      <rPr>
        <vertAlign val="superscript"/>
        <sz val="11"/>
        <color theme="1"/>
        <rFont val="Calibri"/>
        <family val="2"/>
        <scheme val="minor"/>
      </rPr>
      <t>7)</t>
    </r>
    <r>
      <rPr>
        <sz val="11"/>
        <color theme="1"/>
        <rFont val="Calibri"/>
        <family val="2"/>
        <scheme val="minor"/>
      </rPr>
      <t>non-synchronous</t>
    </r>
  </si>
  <si>
    <r>
      <t xml:space="preserve"> Hg status of species (MT consumption advisory for human health/MT exceedance; BC exceedance; </t>
    </r>
    <r>
      <rPr>
        <b/>
        <vertAlign val="superscript"/>
        <sz val="11"/>
        <color theme="1"/>
        <rFont val="Calibri"/>
        <family val="2"/>
        <scheme val="minor"/>
      </rPr>
      <t>3)</t>
    </r>
    <r>
      <rPr>
        <b/>
        <sz val="11"/>
        <color theme="1"/>
        <rFont val="Calibri"/>
        <family val="2"/>
        <scheme val="minor"/>
      </rPr>
      <t>BC listing for dietary wildlife protection)</t>
    </r>
  </si>
  <si>
    <r>
      <rPr>
        <vertAlign val="superscript"/>
        <sz val="11"/>
        <color theme="1"/>
        <rFont val="Calibri"/>
        <family val="2"/>
        <scheme val="minor"/>
      </rPr>
      <t>6)</t>
    </r>
    <r>
      <rPr>
        <sz val="11"/>
        <color theme="1"/>
        <rFont val="Calibri"/>
        <family val="2"/>
        <scheme val="minor"/>
      </rPr>
      <t xml:space="preserve">3(2016 n=2; 2017 n=1) </t>
    </r>
  </si>
  <si>
    <r>
      <rPr>
        <vertAlign val="superscript"/>
        <sz val="11"/>
        <rFont val="Calibri"/>
        <family val="2"/>
        <scheme val="minor"/>
      </rPr>
      <t>5)</t>
    </r>
    <r>
      <rPr>
        <sz val="11"/>
        <rFont val="Calibri"/>
        <family val="2"/>
        <scheme val="minor"/>
      </rPr>
      <t>threatened (regulated incidental capture)/species of concern/blue listed</t>
    </r>
  </si>
  <si>
    <r>
      <t xml:space="preserve">[TTF, trophic transfer factor; TL, trophic level; SPM, suspended particulate material; w, with; %, percent; 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g/L, micrograms per liter; BT, bull trout; NPM, northern pikeminnow; RBT, rainbow trout; IV, insectivore; PV, planktivore]</t>
    </r>
  </si>
  <si>
    <r>
      <rPr>
        <vertAlign val="superscript"/>
        <sz val="11"/>
        <color theme="1"/>
        <rFont val="Calibri"/>
        <family val="2"/>
        <scheme val="minor"/>
      </rPr>
      <t>1)</t>
    </r>
    <r>
      <rPr>
        <sz val="11"/>
        <color theme="1"/>
        <rFont val="Calibri"/>
        <family val="2"/>
        <scheme val="minor"/>
      </rPr>
      <t>53</t>
    </r>
  </si>
  <si>
    <t>consuming insectivorous forage fish: higher risk</t>
  </si>
  <si>
    <r>
      <rPr>
        <vertAlign val="superscript"/>
        <sz val="11"/>
        <color theme="1"/>
        <rFont val="Calibri"/>
        <family val="2"/>
        <scheme val="minor"/>
      </rPr>
      <t>1)</t>
    </r>
    <r>
      <rPr>
        <sz val="11"/>
        <color theme="1"/>
        <rFont val="Calibri"/>
        <family val="2"/>
        <scheme val="minor"/>
      </rPr>
      <t>BT, burbot (summer fish), NPM</t>
    </r>
  </si>
  <si>
    <t>food web: 100% chironomid or aquatic insects</t>
  </si>
  <si>
    <r>
      <t xml:space="preserve">TTFfish </t>
    </r>
    <r>
      <rPr>
        <b/>
        <vertAlign val="superscript"/>
        <sz val="11"/>
        <color theme="1"/>
        <rFont val="Calibri"/>
        <family val="2"/>
        <scheme val="minor"/>
      </rPr>
      <t>1)</t>
    </r>
    <r>
      <rPr>
        <b/>
        <sz val="11"/>
        <color theme="1"/>
        <rFont val="Calibri"/>
        <family val="2"/>
        <scheme val="minor"/>
      </rPr>
      <t>(USEPA, 2016a)</t>
    </r>
  </si>
  <si>
    <r>
      <rPr>
        <vertAlign val="superscript"/>
        <sz val="11"/>
        <rFont val="Calibri"/>
        <family val="2"/>
        <scheme val="minor"/>
      </rPr>
      <t>3)</t>
    </r>
    <r>
      <rPr>
        <sz val="11"/>
        <rFont val="Calibri"/>
        <family val="2"/>
        <scheme val="minor"/>
      </rPr>
      <t>1.38</t>
    </r>
  </si>
  <si>
    <r>
      <rPr>
        <b/>
        <vertAlign val="superscript"/>
        <sz val="11"/>
        <color theme="1"/>
        <rFont val="Calibri"/>
        <family val="2"/>
        <scheme val="minor"/>
      </rPr>
      <t>2)</t>
    </r>
    <r>
      <rPr>
        <b/>
        <sz val="11"/>
        <color theme="1"/>
        <rFont val="Calibri"/>
        <family val="2"/>
        <scheme val="minor"/>
      </rPr>
      <t>K</t>
    </r>
    <r>
      <rPr>
        <b/>
        <vertAlign val="subscript"/>
        <sz val="11"/>
        <color theme="1"/>
        <rFont val="Calibri"/>
        <family val="2"/>
        <scheme val="minor"/>
      </rPr>
      <t>d</t>
    </r>
  </si>
  <si>
    <t>peamouh chub</t>
  </si>
  <si>
    <r>
      <t>[K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, environmental partitioning factor; TTF, trophic transfer factor; SPM, suspended particulate material; %, percent; µg/L, micrograms per liter]</t>
    </r>
  </si>
  <si>
    <t>[%, percent; zoop, zooplankton; RII, relative importance index]</t>
  </si>
  <si>
    <t>consuming planktivorous forage fish (e.g., kokanee): lower risk</t>
  </si>
  <si>
    <t>peamouth chub (PMC)</t>
  </si>
  <si>
    <t>yellow perch (YP)</t>
  </si>
  <si>
    <t>redside shiner (RSS)</t>
  </si>
  <si>
    <t>kokanee (KOK)</t>
  </si>
  <si>
    <t>[%, percent; EPT, Ephemeroptera, Plecoptera, and Trichoptera; aq, aquatic; terr, terrestrial]</t>
  </si>
  <si>
    <r>
      <rPr>
        <vertAlign val="superscript"/>
        <sz val="11"/>
        <rFont val="Calibri"/>
        <family val="2"/>
        <scheme val="minor"/>
      </rPr>
      <t>8)</t>
    </r>
    <r>
      <rPr>
        <sz val="11"/>
        <rFont val="Calibri"/>
        <family val="2"/>
        <scheme val="minor"/>
      </rPr>
      <t>invasive since 1984; MT catch/net &lt;2 (2000-2016)*</t>
    </r>
  </si>
  <si>
    <t>self-sustaining population in Lake Koocanusa</t>
  </si>
  <si>
    <r>
      <rPr>
        <vertAlign val="superscript"/>
        <sz val="11"/>
        <color theme="1"/>
        <rFont val="Calibri"/>
        <family val="2"/>
        <scheme val="minor"/>
      </rPr>
      <t>1)</t>
    </r>
    <r>
      <rPr>
        <sz val="11"/>
        <color theme="1"/>
        <rFont val="Calibri"/>
        <family val="2"/>
        <scheme val="minor"/>
      </rPr>
      <t>Working notes MTDEQ public meeting on March 10, 2020; qualitative because of lack of GSI data for fish sampled in Montana.</t>
    </r>
  </si>
  <si>
    <r>
      <rPr>
        <vertAlign val="superscript"/>
        <sz val="11"/>
        <color theme="1"/>
        <rFont val="Calibri"/>
        <family val="2"/>
        <scheme val="minor"/>
      </rPr>
      <t>2)</t>
    </r>
    <r>
      <rPr>
        <sz val="11"/>
        <color theme="1"/>
        <rFont val="Calibri"/>
        <family val="2"/>
        <scheme val="minor"/>
      </rPr>
      <t>Lotic 2017, exposure diagram (Teck Coal, Ltd., 2018a).</t>
    </r>
  </si>
  <si>
    <r>
      <rPr>
        <vertAlign val="superscript"/>
        <sz val="11"/>
        <color theme="1"/>
        <rFont val="Calibri"/>
        <family val="2"/>
        <scheme val="minor"/>
      </rPr>
      <t>4)</t>
    </r>
    <r>
      <rPr>
        <sz val="11"/>
        <color theme="1"/>
        <rFont val="Calibri"/>
        <family val="2"/>
        <scheme val="minor"/>
      </rPr>
      <t>From tributaries; ages derived from migration classes (Chisholm and others, 1989).</t>
    </r>
  </si>
  <si>
    <r>
      <rPr>
        <vertAlign val="superscript"/>
        <sz val="11"/>
        <color theme="1"/>
        <rFont val="Calibri"/>
        <family val="2"/>
        <scheme val="minor"/>
      </rPr>
      <t>5)</t>
    </r>
    <r>
      <rPr>
        <sz val="11"/>
        <color theme="1"/>
        <rFont val="Calibri"/>
        <family val="2"/>
        <scheme val="minor"/>
      </rPr>
      <t>Lake Koocanusa is listed as critical habitat for BT.</t>
    </r>
  </si>
  <si>
    <r>
      <rPr>
        <vertAlign val="superscript"/>
        <sz val="11"/>
        <color theme="1"/>
        <rFont val="Calibri"/>
        <family val="2"/>
        <scheme val="minor"/>
      </rPr>
      <t>6)</t>
    </r>
    <r>
      <rPr>
        <sz val="11"/>
        <color theme="1"/>
        <rFont val="Calibri"/>
        <family val="2"/>
        <scheme val="minor"/>
      </rPr>
      <t>Initial dataset from 2012 to 2013 (n=98) discarded because of inaccurate percentage of moisture.</t>
    </r>
  </si>
  <si>
    <r>
      <rPr>
        <vertAlign val="superscript"/>
        <sz val="11"/>
        <color theme="1"/>
        <rFont val="Calibri"/>
        <family val="2"/>
        <scheme val="minor"/>
      </rPr>
      <t>7)</t>
    </r>
    <r>
      <rPr>
        <sz val="11"/>
        <color theme="1"/>
        <rFont val="Calibri"/>
        <family val="2"/>
        <scheme val="minor"/>
      </rPr>
      <t>Multiple spawning episodes.</t>
    </r>
  </si>
  <si>
    <t>northern pikeminnow</t>
  </si>
  <si>
    <t>northern pikeminnow (NPM)</t>
  </si>
  <si>
    <t>native, nongame</t>
  </si>
  <si>
    <t>invasive; nonnative, nongame</t>
  </si>
  <si>
    <t>nonnative, game</t>
  </si>
  <si>
    <t xml:space="preserve"> </t>
  </si>
  <si>
    <r>
      <t>[K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, environmental partitioning factor; m, meter; TTF, trophic transfer factor; TL, trophic level; SPM, suspended particulate material; %, percent; w, with; µg/L, micrograms per liter; epi, epilimnion; hypo, hypolimnion; BT, bull trout; BB, burbot; NPM, northern pikeminnow; USGS, U.S. Geological Survey; USACE, U.S. Army Corps of Engineers; BCMOE, British Columbia Ministry of Environment]</t>
    </r>
  </si>
  <si>
    <r>
      <t>[K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, environmental partitioning factor; m, meter; TTF, trophic transfer factor; SPM, suspended particulate material; %, percent; w, with; 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 xml:space="preserve">g/L microgram per liter; epi, epilimnion; hypo, hypolimnion; RBT, rainbow trout; WCT, Westslope cutthroat trout; RSS, redside shiner; LNS, longnose sucker; aq, aquatic; USGS, U.S. Geological Survey; SOE, south of Elk; USACE, U.S. Army Corps of Engineers; BCMOE, British Columbia Ministry of Environment] </t>
    </r>
  </si>
  <si>
    <t>guideline µg/g wb dw</t>
  </si>
  <si>
    <r>
      <t xml:space="preserve">guideline </t>
    </r>
    <r>
      <rPr>
        <b/>
        <sz val="11"/>
        <color theme="1"/>
        <rFont val="Calibri"/>
        <family val="2"/>
      </rPr>
      <t>µ</t>
    </r>
    <r>
      <rPr>
        <b/>
        <sz val="11"/>
        <color theme="1"/>
        <rFont val="Calibri"/>
        <family val="2"/>
        <scheme val="minor"/>
      </rPr>
      <t>g/g wb dw</t>
    </r>
  </si>
  <si>
    <r>
      <rPr>
        <vertAlign val="superscript"/>
        <sz val="11"/>
        <color theme="1"/>
        <rFont val="Calibri"/>
        <family val="2"/>
        <scheme val="minor"/>
      </rPr>
      <t>3)</t>
    </r>
    <r>
      <rPr>
        <sz val="11"/>
        <color theme="1"/>
        <rFont val="Calibri"/>
        <family val="2"/>
        <scheme val="minor"/>
      </rPr>
      <t>Wildlife Hg: CCME, 2000.</t>
    </r>
  </si>
  <si>
    <t xml:space="preserve">[USEPA, U.S. Environmental Protection Agency; MT, Montana; BCMOE, British Columbia Ministry of Environment; MTFWP, Montana Department of Fish, Wildlife and Parks; GSI, gonadosomatic index; #, number; Hg, mercury; BC, British Columbia; d/s, downstream; RBT, rainbow trout; n, number; MTDEQ, Montana Department of Environmental Quality; CCME, Canadian Council of Ministers of the Environment] </t>
  </si>
  <si>
    <t>RBT, WCT, RSS, LNS</t>
  </si>
  <si>
    <t>Dec-Mar 13% insect; 67% zoop; 0% fish</t>
  </si>
  <si>
    <r>
      <rPr>
        <vertAlign val="superscript"/>
        <sz val="11"/>
        <color theme="1"/>
        <rFont val="Calibri"/>
        <family val="2"/>
        <scheme val="minor"/>
      </rPr>
      <t>1)</t>
    </r>
    <r>
      <rPr>
        <sz val="11"/>
        <color theme="1"/>
        <rFont val="Calibri"/>
        <family val="2"/>
        <scheme val="minor"/>
      </rPr>
      <t xml:space="preserve"> Tables 3.11 and median factor of 1.21.</t>
    </r>
  </si>
  <si>
    <r>
      <rPr>
        <vertAlign val="superscript"/>
        <sz val="11"/>
        <color theme="1"/>
        <rFont val="Calibri"/>
        <family val="2"/>
        <scheme val="minor"/>
      </rPr>
      <t>2)</t>
    </r>
    <r>
      <rPr>
        <sz val="11"/>
        <color theme="1"/>
        <rFont val="Calibri"/>
        <family val="2"/>
        <scheme val="minor"/>
      </rPr>
      <t>Assumed Kd=5,000, see rows 5P or 5R in modeling spreadsheets (tables 8 and 9, respectively).</t>
    </r>
  </si>
  <si>
    <r>
      <rPr>
        <vertAlign val="superscript"/>
        <sz val="11"/>
        <color theme="1"/>
        <rFont val="Calibri"/>
        <family val="2"/>
        <scheme val="minor"/>
      </rPr>
      <t>3)</t>
    </r>
    <r>
      <rPr>
        <sz val="11"/>
        <color theme="1"/>
        <rFont val="Calibri"/>
        <family val="2"/>
        <scheme val="minor"/>
      </rPr>
      <t>Higher values are hypothesized (for example, Janz and others, 2010a).</t>
    </r>
  </si>
  <si>
    <r>
      <rPr>
        <vertAlign val="superscript"/>
        <sz val="11"/>
        <rFont val="Calibri"/>
        <family val="2"/>
        <scheme val="minor"/>
      </rPr>
      <t>1)</t>
    </r>
    <r>
      <rPr>
        <sz val="11"/>
        <rFont val="Calibri"/>
        <family val="2"/>
        <scheme val="minor"/>
      </rPr>
      <t xml:space="preserve"> Category would include RBT consuming kokanee.</t>
    </r>
  </si>
  <si>
    <r>
      <rPr>
        <vertAlign val="superscript"/>
        <sz val="11"/>
        <color theme="1"/>
        <rFont val="Calibri"/>
        <family val="2"/>
        <scheme val="minor"/>
      </rPr>
      <t>8)</t>
    </r>
    <r>
      <rPr>
        <sz val="11"/>
        <color theme="1"/>
        <rFont val="Calibri"/>
        <family val="2"/>
        <scheme val="minor"/>
      </rPr>
      <t>YP not of regulatory interest for Se monitoring.</t>
    </r>
  </si>
  <si>
    <r>
      <rPr>
        <vertAlign val="superscript"/>
        <sz val="11"/>
        <color theme="1"/>
        <rFont val="Calibri"/>
        <family val="2"/>
        <scheme val="minor"/>
      </rPr>
      <t>1)</t>
    </r>
    <r>
      <rPr>
        <sz val="11"/>
        <color theme="1"/>
        <rFont val="Calibri"/>
        <family val="2"/>
        <scheme val="minor"/>
      </rPr>
      <t>61% based on RII.</t>
    </r>
  </si>
  <si>
    <r>
      <rPr>
        <b/>
        <sz val="11"/>
        <color theme="1"/>
        <rFont val="Calibri"/>
        <family val="2"/>
        <scheme val="minor"/>
      </rPr>
      <t>Table 9</t>
    </r>
    <r>
      <rPr>
        <sz val="11"/>
        <color theme="1"/>
        <rFont val="Calibri"/>
        <family val="2"/>
        <scheme val="minor"/>
      </rPr>
      <t>. Spreadsheet scenarios and calculations for the trophic fish model (TFM) using complete dataset for K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(that is, predictions of protective dissolved selenium concentrations based on a guideline of 8.5 micrograms per gram whole-body fish, dry weight) (USEPA, 2016a).</t>
    </r>
  </si>
  <si>
    <r>
      <rPr>
        <b/>
        <sz val="11"/>
        <color theme="1"/>
        <rFont val="Calibri"/>
        <family val="2"/>
        <scheme val="minor"/>
      </rPr>
      <t>Table 8</t>
    </r>
    <r>
      <rPr>
        <sz val="11"/>
        <color theme="1"/>
        <rFont val="Calibri"/>
        <family val="2"/>
        <scheme val="minor"/>
      </rPr>
      <t>. Spreadsheet scenarios and calculations for the insect to fish model (IFM) using the complete dataset for K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(that is, predictions of protective dissolved selenium concentrations based on a guideline of 8.5 micrograms per gram whole-body fish, dry weight) (USEPA, 2016a).</t>
    </r>
  </si>
  <si>
    <t>cutthroat trout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</si>
</sst>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FF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0" fillId="5" borderId="0" xfId="0" applyFill="1"/>
    <xf numFmtId="0" fontId="0" fillId="6" borderId="0" xfId="0" applyFill="1"/>
    <xf numFmtId="0" fontId="0" fillId="6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0" borderId="0" xfId="0" applyAlignment="1">
      <alignment horizontal="left"/>
    </xf>
    <xf numFmtId="0" fontId="3" fillId="7" borderId="0" xfId="0" applyFont="1" applyFill="1" applyAlignment="1">
      <alignment horizontal="left" vertical="center"/>
    </xf>
    <xf numFmtId="0" fontId="3" fillId="7" borderId="0" xfId="0" applyFont="1" applyFill="1" applyAlignment="1">
      <alignment horizontal="center" vertical="center"/>
    </xf>
    <xf numFmtId="14" fontId="0" fillId="7" borderId="0" xfId="0" applyNumberFormat="1" applyFill="1" applyAlignment="1">
      <alignment horizontal="center" vertical="center"/>
    </xf>
    <xf numFmtId="2" fontId="0" fillId="6" borderId="0" xfId="0" applyNumberFormat="1" applyFill="1" applyAlignment="1">
      <alignment horizontal="center"/>
    </xf>
    <xf numFmtId="3" fontId="2" fillId="7" borderId="0" xfId="0" applyNumberFormat="1" applyFont="1" applyFill="1" applyAlignment="1">
      <alignment horizontal="center"/>
    </xf>
    <xf numFmtId="2" fontId="1" fillId="7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7" borderId="0" xfId="0" applyFill="1" applyAlignment="1">
      <alignment horizontal="left" vertical="center"/>
    </xf>
    <xf numFmtId="0" fontId="0" fillId="7" borderId="0" xfId="0" applyFill="1" applyAlignment="1">
      <alignment horizontal="center" vertical="center"/>
    </xf>
    <xf numFmtId="0" fontId="0" fillId="7" borderId="0" xfId="0" applyFill="1" applyAlignment="1">
      <alignment horizontal="left"/>
    </xf>
    <xf numFmtId="0" fontId="0" fillId="7" borderId="0" xfId="0" applyFill="1" applyAlignment="1">
      <alignment horizontal="center"/>
    </xf>
    <xf numFmtId="14" fontId="0" fillId="7" borderId="0" xfId="0" applyNumberFormat="1" applyFill="1" applyAlignment="1">
      <alignment horizontal="center"/>
    </xf>
    <xf numFmtId="3" fontId="1" fillId="7" borderId="0" xfId="0" applyNumberFormat="1" applyFont="1" applyFill="1" applyAlignment="1">
      <alignment horizontal="center"/>
    </xf>
    <xf numFmtId="0" fontId="0" fillId="7" borderId="0" xfId="0" applyFill="1"/>
    <xf numFmtId="0" fontId="1" fillId="7" borderId="0" xfId="0" applyFont="1" applyFill="1"/>
    <xf numFmtId="3" fontId="0" fillId="0" borderId="0" xfId="0" applyNumberFormat="1" applyAlignment="1">
      <alignment horizontal="center"/>
    </xf>
    <xf numFmtId="0" fontId="1" fillId="0" borderId="4" xfId="0" applyFont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4" fontId="2" fillId="7" borderId="0" xfId="0" applyNumberFormat="1" applyFont="1" applyFill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5" xfId="0" applyFont="1" applyBorder="1" applyAlignment="1">
      <alignment horizontal="center"/>
    </xf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/>
    </xf>
    <xf numFmtId="3" fontId="1" fillId="2" borderId="0" xfId="0" applyNumberFormat="1" applyFont="1" applyFill="1" applyAlignment="1">
      <alignment horizontal="center"/>
    </xf>
    <xf numFmtId="0" fontId="1" fillId="2" borderId="0" xfId="0" applyFont="1" applyFill="1"/>
    <xf numFmtId="2" fontId="0" fillId="0" borderId="0" xfId="0" applyNumberFormat="1"/>
    <xf numFmtId="2" fontId="0" fillId="0" borderId="0" xfId="0" applyNumberFormat="1" applyAlignment="1">
      <alignment horizontal="center" vertical="center" wrapText="1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0" fillId="0" borderId="0" xfId="0" applyFont="1" applyAlignment="1">
      <alignment horizontal="center"/>
    </xf>
    <xf numFmtId="0" fontId="1" fillId="5" borderId="0" xfId="0" applyFont="1" applyFill="1" applyAlignment="1">
      <alignment vertical="center"/>
    </xf>
    <xf numFmtId="0" fontId="1" fillId="5" borderId="0" xfId="0" applyFont="1" applyFill="1" applyAlignment="1">
      <alignment horizontal="left" vertical="center"/>
    </xf>
    <xf numFmtId="0" fontId="1" fillId="5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/>
    </xf>
    <xf numFmtId="0" fontId="0" fillId="6" borderId="4" xfId="0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6" fillId="0" borderId="0" xfId="0" applyFont="1" applyFill="1"/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5" xfId="0" applyFill="1" applyBorder="1"/>
    <xf numFmtId="0" fontId="0" fillId="6" borderId="5" xfId="0" applyFill="1" applyBorder="1" applyAlignment="1">
      <alignment horizontal="left"/>
    </xf>
    <xf numFmtId="0" fontId="3" fillId="0" borderId="5" xfId="0" applyFont="1" applyFill="1" applyBorder="1"/>
    <xf numFmtId="0" fontId="0" fillId="0" borderId="0" xfId="0" applyFill="1" applyAlignment="1">
      <alignment horizontal="left"/>
    </xf>
    <xf numFmtId="9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5" borderId="0" xfId="0" applyFill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2" fontId="1" fillId="5" borderId="0" xfId="0" applyNumberFormat="1" applyFont="1" applyFill="1" applyAlignment="1">
      <alignment horizontal="center" vertical="center" wrapText="1"/>
    </xf>
    <xf numFmtId="2" fontId="1" fillId="5" borderId="0" xfId="0" applyNumberFormat="1" applyFont="1" applyFill="1" applyAlignment="1">
      <alignment horizontal="center" vertical="top" wrapText="1"/>
    </xf>
    <xf numFmtId="2" fontId="0" fillId="7" borderId="0" xfId="0" applyNumberForma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wrapText="1"/>
    </xf>
    <xf numFmtId="3" fontId="1" fillId="5" borderId="3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6" borderId="10" xfId="0" applyFill="1" applyBorder="1"/>
    <xf numFmtId="0" fontId="0" fillId="6" borderId="10" xfId="0" applyFill="1" applyBorder="1" applyAlignment="1">
      <alignment horizontal="center"/>
    </xf>
    <xf numFmtId="2" fontId="0" fillId="6" borderId="10" xfId="0" applyNumberFormat="1" applyFill="1" applyBorder="1" applyAlignment="1">
      <alignment horizontal="center"/>
    </xf>
    <xf numFmtId="0" fontId="6" fillId="6" borderId="10" xfId="0" applyFont="1" applyFill="1" applyBorder="1" applyAlignment="1">
      <alignment horizontal="right"/>
    </xf>
    <xf numFmtId="2" fontId="1" fillId="6" borderId="10" xfId="0" applyNumberFormat="1" applyFont="1" applyFill="1" applyBorder="1" applyAlignment="1">
      <alignment horizontal="center"/>
    </xf>
    <xf numFmtId="2" fontId="1" fillId="6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/>
    <xf numFmtId="0" fontId="1" fillId="0" borderId="0" xfId="0" applyFont="1" applyFill="1"/>
    <xf numFmtId="0" fontId="1" fillId="0" borderId="0" xfId="0" applyFont="1"/>
    <xf numFmtId="3" fontId="1" fillId="0" borderId="0" xfId="0" applyNumberFormat="1" applyFont="1" applyFill="1" applyAlignment="1">
      <alignment horizontal="center"/>
    </xf>
    <xf numFmtId="0" fontId="1" fillId="6" borderId="10" xfId="0" applyFont="1" applyFill="1" applyBorder="1"/>
    <xf numFmtId="3" fontId="1" fillId="6" borderId="10" xfId="0" applyNumberFormat="1" applyFont="1" applyFill="1" applyBorder="1" applyAlignment="1">
      <alignment horizontal="center"/>
    </xf>
    <xf numFmtId="0" fontId="0" fillId="6" borderId="13" xfId="0" applyFill="1" applyBorder="1" applyAlignment="1">
      <alignment horizontal="left"/>
    </xf>
    <xf numFmtId="0" fontId="0" fillId="6" borderId="13" xfId="0" applyFill="1" applyBorder="1" applyAlignment="1">
      <alignment horizontal="center"/>
    </xf>
    <xf numFmtId="0" fontId="0" fillId="6" borderId="13" xfId="0" applyFill="1" applyBorder="1"/>
    <xf numFmtId="2" fontId="0" fillId="6" borderId="13" xfId="0" applyNumberFormat="1" applyFill="1" applyBorder="1" applyAlignment="1">
      <alignment horizontal="center"/>
    </xf>
    <xf numFmtId="0" fontId="1" fillId="6" borderId="13" xfId="0" applyFont="1" applyFill="1" applyBorder="1"/>
    <xf numFmtId="2" fontId="1" fillId="6" borderId="13" xfId="0" applyNumberFormat="1" applyFont="1" applyFill="1" applyBorder="1" applyAlignment="1">
      <alignment horizontal="center"/>
    </xf>
    <xf numFmtId="2" fontId="1" fillId="6" borderId="6" xfId="0" applyNumberFormat="1" applyFont="1" applyFill="1" applyBorder="1" applyAlignment="1">
      <alignment horizontal="center"/>
    </xf>
    <xf numFmtId="0" fontId="0" fillId="6" borderId="14" xfId="0" applyFill="1" applyBorder="1"/>
    <xf numFmtId="0" fontId="0" fillId="6" borderId="14" xfId="0" applyFill="1" applyBorder="1" applyAlignment="1">
      <alignment horizontal="center"/>
    </xf>
    <xf numFmtId="2" fontId="0" fillId="6" borderId="14" xfId="0" applyNumberFormat="1" applyFill="1" applyBorder="1" applyAlignment="1">
      <alignment horizontal="center"/>
    </xf>
    <xf numFmtId="2" fontId="1" fillId="6" borderId="14" xfId="0" applyNumberFormat="1" applyFont="1" applyFill="1" applyBorder="1" applyAlignment="1">
      <alignment horizontal="center"/>
    </xf>
    <xf numFmtId="0" fontId="0" fillId="6" borderId="7" xfId="0" applyFill="1" applyBorder="1"/>
    <xf numFmtId="0" fontId="0" fillId="6" borderId="10" xfId="0" applyFill="1" applyBorder="1" applyAlignment="1">
      <alignment horizontal="left"/>
    </xf>
    <xf numFmtId="0" fontId="1" fillId="6" borderId="10" xfId="0" applyFont="1" applyFill="1" applyBorder="1" applyAlignment="1">
      <alignment horizontal="center"/>
    </xf>
    <xf numFmtId="3" fontId="0" fillId="6" borderId="10" xfId="0" applyNumberFormat="1" applyFill="1" applyBorder="1" applyAlignment="1">
      <alignment horizontal="center"/>
    </xf>
    <xf numFmtId="0" fontId="0" fillId="6" borderId="11" xfId="0" applyFill="1" applyBorder="1"/>
    <xf numFmtId="0" fontId="0" fillId="0" borderId="0" xfId="0" applyFont="1" applyFill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7" borderId="0" xfId="0" applyFont="1" applyFill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0" fontId="0" fillId="6" borderId="14" xfId="0" applyFont="1" applyFill="1" applyBorder="1"/>
    <xf numFmtId="0" fontId="0" fillId="6" borderId="10" xfId="0" applyFont="1" applyFill="1" applyBorder="1"/>
    <xf numFmtId="14" fontId="0" fillId="0" borderId="0" xfId="0" applyNumberFormat="1" applyFont="1" applyFill="1" applyAlignment="1">
      <alignment horizontal="center" vertical="center"/>
    </xf>
    <xf numFmtId="14" fontId="0" fillId="7" borderId="0" xfId="0" applyNumberFormat="1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/>
    </xf>
    <xf numFmtId="14" fontId="0" fillId="7" borderId="0" xfId="0" applyNumberFormat="1" applyFont="1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14" fontId="0" fillId="0" borderId="0" xfId="0" applyNumberFormat="1" applyFill="1" applyAlignment="1">
      <alignment horizontal="center" vertical="center"/>
    </xf>
    <xf numFmtId="4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/>
    </xf>
    <xf numFmtId="4" fontId="2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0" fillId="2" borderId="0" xfId="0" applyFill="1" applyAlignment="1">
      <alignment horizontal="center" vertical="center"/>
    </xf>
    <xf numFmtId="14" fontId="1" fillId="0" borderId="0" xfId="0" applyNumberFormat="1" applyFont="1" applyFill="1" applyAlignment="1">
      <alignment horizontal="center"/>
    </xf>
    <xf numFmtId="0" fontId="0" fillId="7" borderId="0" xfId="0" applyFill="1" applyAlignment="1">
      <alignment horizontal="center" vertical="center" wrapText="1"/>
    </xf>
    <xf numFmtId="0" fontId="1" fillId="7" borderId="0" xfId="0" applyFont="1" applyFill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3" fillId="0" borderId="16" xfId="0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5" borderId="0" xfId="0" applyFont="1" applyFill="1"/>
    <xf numFmtId="0" fontId="0" fillId="0" borderId="0" xfId="0" applyAlignment="1"/>
    <xf numFmtId="0" fontId="2" fillId="5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/>
    </xf>
    <xf numFmtId="0" fontId="3" fillId="6" borderId="3" xfId="0" applyFont="1" applyFill="1" applyBorder="1"/>
    <xf numFmtId="0" fontId="2" fillId="6" borderId="8" xfId="0" applyFont="1" applyFill="1" applyBorder="1" applyAlignment="1">
      <alignment horizontal="center"/>
    </xf>
    <xf numFmtId="0" fontId="3" fillId="6" borderId="9" xfId="0" applyFont="1" applyFill="1" applyBorder="1"/>
    <xf numFmtId="2" fontId="1" fillId="5" borderId="1" xfId="0" applyNumberFormat="1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3" borderId="0" xfId="0" applyFill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3" fontId="1" fillId="5" borderId="0" xfId="0" applyNumberFormat="1" applyFont="1" applyFill="1" applyAlignment="1">
      <alignment horizontal="center" vertical="center"/>
    </xf>
    <xf numFmtId="2" fontId="0" fillId="3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3" fontId="2" fillId="5" borderId="1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horizontal="center"/>
    </xf>
    <xf numFmtId="0" fontId="3" fillId="3" borderId="5" xfId="0" applyFont="1" applyFill="1" applyBorder="1"/>
    <xf numFmtId="164" fontId="1" fillId="5" borderId="0" xfId="0" applyNumberFormat="1" applyFont="1" applyFill="1" applyAlignment="1">
      <alignment horizontal="center"/>
    </xf>
    <xf numFmtId="164" fontId="2" fillId="5" borderId="0" xfId="0" applyNumberFormat="1" applyFont="1" applyFill="1" applyAlignment="1">
      <alignment horizontal="center"/>
    </xf>
    <xf numFmtId="0" fontId="2" fillId="7" borderId="0" xfId="0" applyFont="1" applyFill="1"/>
    <xf numFmtId="0" fontId="3" fillId="7" borderId="0" xfId="0" applyFont="1" applyFill="1"/>
    <xf numFmtId="0" fontId="3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9B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369094</xdr:colOff>
      <xdr:row>2</xdr:row>
      <xdr:rowOff>404813</xdr:rowOff>
    </xdr:from>
    <xdr:to>
      <xdr:col>10</xdr:col>
      <xdr:colOff>643414</xdr:colOff>
      <xdr:row>2</xdr:row>
      <xdr:rowOff>678657</xdr:rowOff>
    </xdr:to>
    <xdr:sp macro="" textlink="">
      <xdr:nvSpPr>
        <xdr:cNvPr id="3" name="Arrow: Striped Righ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2075319" y="404813"/>
          <a:ext cx="274320" cy="273844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854869</xdr:colOff>
      <xdr:row>2</xdr:row>
      <xdr:rowOff>438150</xdr:rowOff>
    </xdr:from>
    <xdr:to>
      <xdr:col>1</xdr:col>
      <xdr:colOff>1129189</xdr:colOff>
      <xdr:row>2</xdr:row>
      <xdr:rowOff>711994</xdr:rowOff>
    </xdr:to>
    <xdr:sp macro="" textlink="">
      <xdr:nvSpPr>
        <xdr:cNvPr id="5" name="Arrow: Striped Right 4">
          <a:extLst>
            <a:ext uri="{FF2B5EF4-FFF2-40B4-BE49-F238E27FC236}">
              <a16:creationId xmlns:a16="http://schemas.microsoft.com/office/drawing/2014/main" id="{D7AFE611-F1D0-4B2C-9B82-A4B61E991B45}"/>
            </a:ext>
          </a:extLst>
        </xdr:cNvPr>
        <xdr:cNvSpPr/>
      </xdr:nvSpPr>
      <xdr:spPr>
        <a:xfrm>
          <a:off x="3486150" y="831056"/>
          <a:ext cx="274320" cy="273844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416719</xdr:colOff>
      <xdr:row>2</xdr:row>
      <xdr:rowOff>416719</xdr:rowOff>
    </xdr:from>
    <xdr:to>
      <xdr:col>12</xdr:col>
      <xdr:colOff>691039</xdr:colOff>
      <xdr:row>2</xdr:row>
      <xdr:rowOff>690563</xdr:rowOff>
    </xdr:to>
    <xdr:sp macro="" textlink="">
      <xdr:nvSpPr>
        <xdr:cNvPr id="7" name="Arrow: Striped Right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14704219" y="416719"/>
          <a:ext cx="274320" cy="273844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1178719</xdr:colOff>
      <xdr:row>2</xdr:row>
      <xdr:rowOff>440532</xdr:rowOff>
    </xdr:from>
    <xdr:to>
      <xdr:col>1</xdr:col>
      <xdr:colOff>1453039</xdr:colOff>
      <xdr:row>2</xdr:row>
      <xdr:rowOff>714376</xdr:rowOff>
    </xdr:to>
    <xdr:sp macro="" textlink="">
      <xdr:nvSpPr>
        <xdr:cNvPr id="3" name="Arrow: Striped Right 2">
          <a:extLst>
            <a:ext uri="{FF2B5EF4-FFF2-40B4-BE49-F238E27FC236}">
              <a16:creationId xmlns:a16="http://schemas.microsoft.com/office/drawing/2014/main" id="{63272229-655A-49BB-BA40-4E27434AD8AD}"/>
            </a:ext>
          </a:extLst>
        </xdr:cNvPr>
        <xdr:cNvSpPr/>
      </xdr:nvSpPr>
      <xdr:spPr>
        <a:xfrm>
          <a:off x="3500438" y="833438"/>
          <a:ext cx="274320" cy="273844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1319213</xdr:colOff>
      <xdr:row>2</xdr:row>
      <xdr:rowOff>438151</xdr:rowOff>
    </xdr:from>
    <xdr:to>
      <xdr:col>2</xdr:col>
      <xdr:colOff>1593533</xdr:colOff>
      <xdr:row>2</xdr:row>
      <xdr:rowOff>711995</xdr:rowOff>
    </xdr:to>
    <xdr:sp macro="" textlink="">
      <xdr:nvSpPr>
        <xdr:cNvPr id="4" name="Arrow: Striped Right 3">
          <a:extLst>
            <a:ext uri="{FF2B5EF4-FFF2-40B4-BE49-F238E27FC236}">
              <a16:creationId xmlns:a16="http://schemas.microsoft.com/office/drawing/2014/main" id="{20DEC36A-E53A-499B-8464-8A3F71EFD2BB}"/>
            </a:ext>
          </a:extLst>
        </xdr:cNvPr>
        <xdr:cNvSpPr/>
      </xdr:nvSpPr>
      <xdr:spPr>
        <a:xfrm>
          <a:off x="5248276" y="831057"/>
          <a:ext cx="274320" cy="273844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1071563</xdr:colOff>
      <xdr:row>2</xdr:row>
      <xdr:rowOff>333374</xdr:rowOff>
    </xdr:from>
    <xdr:to>
      <xdr:col>4</xdr:col>
      <xdr:colOff>1345883</xdr:colOff>
      <xdr:row>2</xdr:row>
      <xdr:rowOff>607218</xdr:rowOff>
    </xdr:to>
    <xdr:sp macro="" textlink="">
      <xdr:nvSpPr>
        <xdr:cNvPr id="2" name="Arrow: Striped Righ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4131469" y="333374"/>
          <a:ext cx="274320" cy="273844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1140619</xdr:colOff>
      <xdr:row>2</xdr:row>
      <xdr:rowOff>319087</xdr:rowOff>
    </xdr:from>
    <xdr:to>
      <xdr:col>5</xdr:col>
      <xdr:colOff>1414939</xdr:colOff>
      <xdr:row>2</xdr:row>
      <xdr:rowOff>592931</xdr:rowOff>
    </xdr:to>
    <xdr:sp macro="" textlink="">
      <xdr:nvSpPr>
        <xdr:cNvPr id="3" name="Arrow: Striped Righ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5653088" y="319087"/>
          <a:ext cx="274320" cy="273844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642938</xdr:colOff>
      <xdr:row>2</xdr:row>
      <xdr:rowOff>297656</xdr:rowOff>
    </xdr:from>
    <xdr:to>
      <xdr:col>17</xdr:col>
      <xdr:colOff>898208</xdr:colOff>
      <xdr:row>2</xdr:row>
      <xdr:rowOff>642938</xdr:rowOff>
    </xdr:to>
    <xdr:sp macro="" textlink="">
      <xdr:nvSpPr>
        <xdr:cNvPr id="4" name="Arrow: Striped Righ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5835313" y="297656"/>
          <a:ext cx="255270" cy="345282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150019</xdr:rowOff>
    </xdr:from>
    <xdr:to>
      <xdr:col>5</xdr:col>
      <xdr:colOff>0</xdr:colOff>
      <xdr:row>2</xdr:row>
      <xdr:rowOff>423863</xdr:rowOff>
    </xdr:to>
    <xdr:sp macro="" textlink="">
      <xdr:nvSpPr>
        <xdr:cNvPr id="2" name="Arrow: Striped Righ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6457954" y="150019"/>
          <a:ext cx="0" cy="273844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1619249</xdr:colOff>
      <xdr:row>2</xdr:row>
      <xdr:rowOff>452435</xdr:rowOff>
    </xdr:from>
    <xdr:to>
      <xdr:col>4</xdr:col>
      <xdr:colOff>1893569</xdr:colOff>
      <xdr:row>2</xdr:row>
      <xdr:rowOff>726279</xdr:rowOff>
    </xdr:to>
    <xdr:sp macro="" textlink="">
      <xdr:nvSpPr>
        <xdr:cNvPr id="3" name="Arrow: Striped Righ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4714874" y="452435"/>
          <a:ext cx="274320" cy="273844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1262061</xdr:colOff>
      <xdr:row>2</xdr:row>
      <xdr:rowOff>440528</xdr:rowOff>
    </xdr:from>
    <xdr:to>
      <xdr:col>5</xdr:col>
      <xdr:colOff>1536381</xdr:colOff>
      <xdr:row>2</xdr:row>
      <xdr:rowOff>714372</xdr:rowOff>
    </xdr:to>
    <xdr:sp macro="" textlink="">
      <xdr:nvSpPr>
        <xdr:cNvPr id="4" name="Arrow: Striped Righ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6453186" y="440528"/>
          <a:ext cx="274320" cy="273844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1416843</xdr:colOff>
      <xdr:row>2</xdr:row>
      <xdr:rowOff>440532</xdr:rowOff>
    </xdr:from>
    <xdr:to>
      <xdr:col>6</xdr:col>
      <xdr:colOff>1691163</xdr:colOff>
      <xdr:row>2</xdr:row>
      <xdr:rowOff>714376</xdr:rowOff>
    </xdr:to>
    <xdr:sp macro="" textlink="">
      <xdr:nvSpPr>
        <xdr:cNvPr id="5" name="Arrow: Striped Right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8215312" y="440532"/>
          <a:ext cx="274320" cy="273844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</xdr:col>
      <xdr:colOff>321469</xdr:colOff>
      <xdr:row>2</xdr:row>
      <xdr:rowOff>523875</xdr:rowOff>
    </xdr:from>
    <xdr:to>
      <xdr:col>19</xdr:col>
      <xdr:colOff>595789</xdr:colOff>
      <xdr:row>3</xdr:row>
      <xdr:rowOff>23813</xdr:rowOff>
    </xdr:to>
    <xdr:sp macro="" textlink="">
      <xdr:nvSpPr>
        <xdr:cNvPr id="7" name="Arrow: Striped Right 6">
          <a:extLst>
            <a:ext uri="{FF2B5EF4-FFF2-40B4-BE49-F238E27FC236}">
              <a16:creationId xmlns:a16="http://schemas.microsoft.com/office/drawing/2014/main" id="{CF52A7EC-2998-4F1E-94CA-8228952773F3}"/>
            </a:ext>
          </a:extLst>
        </xdr:cNvPr>
        <xdr:cNvSpPr/>
      </xdr:nvSpPr>
      <xdr:spPr>
        <a:xfrm>
          <a:off x="17978438" y="1143000"/>
          <a:ext cx="274320" cy="273844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1131094</xdr:colOff>
      <xdr:row>3</xdr:row>
      <xdr:rowOff>428625</xdr:rowOff>
    </xdr:from>
    <xdr:to>
      <xdr:col>5</xdr:col>
      <xdr:colOff>1405414</xdr:colOff>
      <xdr:row>4</xdr:row>
      <xdr:rowOff>0</xdr:rowOff>
    </xdr:to>
    <xdr:sp macro="" textlink="">
      <xdr:nvSpPr>
        <xdr:cNvPr id="3" name="Arrow: Striped Right 2">
          <a:extLst>
            <a:ext uri="{FF2B5EF4-FFF2-40B4-BE49-F238E27FC236}">
              <a16:creationId xmlns:a16="http://schemas.microsoft.com/office/drawing/2014/main" id="{4620E5EF-B0F6-43A1-8FB4-F2EDBDCC99FD}"/>
            </a:ext>
          </a:extLst>
        </xdr:cNvPr>
        <xdr:cNvSpPr/>
      </xdr:nvSpPr>
      <xdr:spPr>
        <a:xfrm>
          <a:off x="7970044" y="1038225"/>
          <a:ext cx="274320" cy="276225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BCFA1-86A6-48A0-9A86-E7D7EA9191DC}">
  <dimension ref="A1:R29"/>
  <sheetViews>
    <sheetView zoomScale="80" zoomScaleNormal="80" workbookViewId="0">
      <selection activeCell="D25" sqref="D25"/>
    </sheetView>
  </sheetViews>
  <sheetFormatPr defaultRowHeight="14.5" x14ac:dyDescent="0.35"/>
  <cols>
    <col min="1" max="1" width="42.1796875" customWidth="1"/>
    <col min="2" max="2" width="24.7265625" customWidth="1"/>
    <col min="3" max="3" width="13.81640625" customWidth="1"/>
    <col min="4" max="4" width="37.7265625" customWidth="1"/>
    <col min="5" max="5" width="69.1796875" customWidth="1"/>
    <col min="6" max="6" width="79.81640625" style="6" customWidth="1"/>
    <col min="7" max="7" width="23.7265625" customWidth="1"/>
    <col min="8" max="8" width="7.1796875" customWidth="1"/>
    <col min="9" max="9" width="19.7265625" customWidth="1"/>
    <col min="10" max="10" width="22" customWidth="1"/>
    <col min="11" max="11" width="25.54296875" customWidth="1"/>
    <col min="12" max="12" width="7.81640625" customWidth="1"/>
    <col min="13" max="13" width="23.26953125" style="6" customWidth="1"/>
    <col min="14" max="14" width="35.54296875" style="6" customWidth="1"/>
    <col min="15" max="15" width="30.81640625" style="6" customWidth="1"/>
    <col min="16" max="16" width="72" style="6" customWidth="1"/>
    <col min="17" max="17" width="38.1796875" customWidth="1"/>
    <col min="18" max="18" width="2.7265625" customWidth="1"/>
  </cols>
  <sheetData>
    <row r="1" spans="1:18" x14ac:dyDescent="0.35">
      <c r="A1" s="15" t="s">
        <v>314</v>
      </c>
    </row>
    <row r="2" spans="1:18" x14ac:dyDescent="0.35">
      <c r="A2" t="s">
        <v>387</v>
      </c>
    </row>
    <row r="3" spans="1:18" ht="60" x14ac:dyDescent="0.35">
      <c r="A3" s="163" t="s">
        <v>0</v>
      </c>
      <c r="B3" s="66" t="s">
        <v>1</v>
      </c>
      <c r="C3" s="67" t="s">
        <v>2</v>
      </c>
      <c r="D3" s="67" t="s">
        <v>3</v>
      </c>
      <c r="E3" s="66" t="s">
        <v>4</v>
      </c>
      <c r="F3" s="66" t="s">
        <v>5</v>
      </c>
      <c r="G3" s="66" t="s">
        <v>6</v>
      </c>
      <c r="H3" s="66" t="s">
        <v>7</v>
      </c>
      <c r="I3" s="163" t="s">
        <v>340</v>
      </c>
      <c r="J3" s="66" t="s">
        <v>8</v>
      </c>
      <c r="K3" s="66" t="s">
        <v>345</v>
      </c>
      <c r="L3" s="66" t="s">
        <v>7</v>
      </c>
      <c r="M3" s="66" t="s">
        <v>344</v>
      </c>
      <c r="N3" s="67" t="s">
        <v>9</v>
      </c>
      <c r="O3" s="66" t="s">
        <v>346</v>
      </c>
      <c r="P3" s="163" t="s">
        <v>10</v>
      </c>
      <c r="Q3" s="66" t="s">
        <v>348</v>
      </c>
      <c r="R3" s="10"/>
    </row>
    <row r="4" spans="1:18" x14ac:dyDescent="0.35">
      <c r="A4" s="1" t="s">
        <v>11</v>
      </c>
      <c r="B4" s="2"/>
      <c r="C4" s="2"/>
      <c r="D4" s="2"/>
      <c r="E4" s="2"/>
      <c r="F4" s="3"/>
      <c r="G4" s="2"/>
      <c r="H4" s="2"/>
      <c r="I4" s="2"/>
      <c r="J4" s="2"/>
      <c r="K4" s="2"/>
      <c r="L4" s="3"/>
      <c r="M4" s="3"/>
      <c r="N4" s="3"/>
      <c r="O4" s="3"/>
      <c r="P4" s="3"/>
      <c r="Q4" s="2"/>
      <c r="R4" s="10"/>
    </row>
    <row r="5" spans="1:18" ht="16.5" x14ac:dyDescent="0.35">
      <c r="A5" s="4" t="s">
        <v>12</v>
      </c>
      <c r="B5" s="5" t="s">
        <v>13</v>
      </c>
      <c r="C5" s="6" t="s">
        <v>14</v>
      </c>
      <c r="D5" s="7" t="s">
        <v>15</v>
      </c>
      <c r="E5" s="7" t="s">
        <v>341</v>
      </c>
      <c r="F5" s="7" t="s">
        <v>350</v>
      </c>
      <c r="G5" s="8" t="s">
        <v>16</v>
      </c>
      <c r="H5" s="8" t="s">
        <v>17</v>
      </c>
      <c r="I5" s="6" t="s">
        <v>18</v>
      </c>
      <c r="J5" s="6" t="s">
        <v>18</v>
      </c>
      <c r="K5" s="8" t="s">
        <v>19</v>
      </c>
      <c r="L5" s="6" t="s">
        <v>17</v>
      </c>
      <c r="M5" s="6">
        <v>2</v>
      </c>
      <c r="N5" s="6" t="s">
        <v>20</v>
      </c>
      <c r="O5" s="6" t="s">
        <v>21</v>
      </c>
      <c r="P5" s="7" t="s">
        <v>269</v>
      </c>
      <c r="Q5" s="7" t="s">
        <v>22</v>
      </c>
      <c r="R5" s="10"/>
    </row>
    <row r="6" spans="1:18" ht="16.5" x14ac:dyDescent="0.35">
      <c r="A6" s="4" t="s">
        <v>23</v>
      </c>
      <c r="B6" s="5" t="s">
        <v>24</v>
      </c>
      <c r="C6" s="6" t="s">
        <v>25</v>
      </c>
      <c r="D6" s="7" t="s">
        <v>15</v>
      </c>
      <c r="E6" s="7" t="s">
        <v>369</v>
      </c>
      <c r="F6" s="7" t="s">
        <v>270</v>
      </c>
      <c r="G6" s="8" t="s">
        <v>26</v>
      </c>
      <c r="H6" s="8" t="s">
        <v>17</v>
      </c>
      <c r="I6" s="6" t="s">
        <v>27</v>
      </c>
      <c r="J6" s="57" t="s">
        <v>349</v>
      </c>
      <c r="K6" s="8" t="s">
        <v>19</v>
      </c>
      <c r="L6" s="6" t="s">
        <v>17</v>
      </c>
      <c r="M6" s="6" t="s">
        <v>28</v>
      </c>
      <c r="N6" s="6" t="s">
        <v>29</v>
      </c>
      <c r="O6" s="6" t="s">
        <v>30</v>
      </c>
      <c r="P6" s="7" t="s">
        <v>269</v>
      </c>
      <c r="Q6" s="7" t="s">
        <v>31</v>
      </c>
      <c r="R6" s="10"/>
    </row>
    <row r="7" spans="1:18" x14ac:dyDescent="0.35">
      <c r="A7" s="4" t="s">
        <v>32</v>
      </c>
      <c r="B7" s="5" t="s">
        <v>33</v>
      </c>
      <c r="C7" s="6" t="s">
        <v>14</v>
      </c>
      <c r="D7" s="7" t="s">
        <v>380</v>
      </c>
      <c r="E7" s="7" t="s">
        <v>34</v>
      </c>
      <c r="F7" s="7" t="s">
        <v>35</v>
      </c>
      <c r="G7" s="8" t="s">
        <v>36</v>
      </c>
      <c r="H7" s="8" t="s">
        <v>17</v>
      </c>
      <c r="I7" s="6" t="s">
        <v>37</v>
      </c>
      <c r="J7" s="6">
        <v>60</v>
      </c>
      <c r="K7" s="8" t="s">
        <v>38</v>
      </c>
      <c r="L7" s="6" t="s">
        <v>17</v>
      </c>
      <c r="M7" s="6" t="s">
        <v>39</v>
      </c>
      <c r="N7" s="6" t="s">
        <v>20</v>
      </c>
      <c r="O7" s="6" t="s">
        <v>40</v>
      </c>
      <c r="P7" s="7" t="s">
        <v>41</v>
      </c>
      <c r="Q7" s="7" t="s">
        <v>42</v>
      </c>
      <c r="R7" s="10"/>
    </row>
    <row r="8" spans="1:18" x14ac:dyDescent="0.35">
      <c r="A8" s="4" t="s">
        <v>43</v>
      </c>
      <c r="B8" s="5" t="s">
        <v>44</v>
      </c>
      <c r="C8" s="6" t="s">
        <v>285</v>
      </c>
      <c r="D8" s="7" t="s">
        <v>378</v>
      </c>
      <c r="E8" s="7" t="s">
        <v>45</v>
      </c>
      <c r="F8" s="7" t="s">
        <v>46</v>
      </c>
      <c r="G8" s="8" t="s">
        <v>36</v>
      </c>
      <c r="H8" s="8" t="s">
        <v>17</v>
      </c>
      <c r="I8" s="6" t="s">
        <v>47</v>
      </c>
      <c r="J8" s="6">
        <v>12</v>
      </c>
      <c r="K8" s="8" t="s">
        <v>48</v>
      </c>
      <c r="L8" s="6"/>
      <c r="M8" s="6" t="s">
        <v>48</v>
      </c>
      <c r="N8" s="6" t="s">
        <v>49</v>
      </c>
      <c r="O8" s="6" t="s">
        <v>21</v>
      </c>
      <c r="P8" s="7" t="s">
        <v>50</v>
      </c>
      <c r="Q8" s="7" t="s">
        <v>51</v>
      </c>
      <c r="R8" s="10"/>
    </row>
    <row r="9" spans="1:18" x14ac:dyDescent="0.35">
      <c r="A9" s="4" t="s">
        <v>52</v>
      </c>
      <c r="B9" s="5" t="s">
        <v>53</v>
      </c>
      <c r="C9" s="6" t="s">
        <v>285</v>
      </c>
      <c r="D9" s="7" t="s">
        <v>378</v>
      </c>
      <c r="E9" s="7" t="s">
        <v>45</v>
      </c>
      <c r="F9" s="7" t="s">
        <v>54</v>
      </c>
      <c r="G9" s="8" t="s">
        <v>36</v>
      </c>
      <c r="H9" s="8" t="s">
        <v>17</v>
      </c>
      <c r="I9" s="6" t="s">
        <v>47</v>
      </c>
      <c r="J9" s="6" t="s">
        <v>55</v>
      </c>
      <c r="K9" s="8" t="s">
        <v>36</v>
      </c>
      <c r="L9" s="6" t="s">
        <v>47</v>
      </c>
      <c r="M9" s="6">
        <v>17</v>
      </c>
      <c r="N9" s="6" t="s">
        <v>49</v>
      </c>
      <c r="O9" s="6" t="s">
        <v>56</v>
      </c>
      <c r="P9" s="7" t="s">
        <v>57</v>
      </c>
      <c r="Q9" s="7" t="s">
        <v>58</v>
      </c>
      <c r="R9" s="10"/>
    </row>
    <row r="10" spans="1:18" x14ac:dyDescent="0.35">
      <c r="A10" s="4" t="s">
        <v>59</v>
      </c>
      <c r="B10" s="5" t="s">
        <v>60</v>
      </c>
      <c r="C10" s="6" t="s">
        <v>14</v>
      </c>
      <c r="D10" s="7" t="s">
        <v>15</v>
      </c>
      <c r="E10" s="7" t="s">
        <v>45</v>
      </c>
      <c r="F10" s="7" t="s">
        <v>61</v>
      </c>
      <c r="G10" s="8" t="s">
        <v>36</v>
      </c>
      <c r="H10" s="8" t="s">
        <v>17</v>
      </c>
      <c r="I10" s="6" t="s">
        <v>47</v>
      </c>
      <c r="J10" s="6" t="s">
        <v>62</v>
      </c>
      <c r="K10" s="8" t="s">
        <v>19</v>
      </c>
      <c r="L10" s="6" t="s">
        <v>17</v>
      </c>
      <c r="M10" s="6" t="s">
        <v>63</v>
      </c>
      <c r="N10" s="6" t="s">
        <v>20</v>
      </c>
      <c r="O10" s="6" t="s">
        <v>21</v>
      </c>
      <c r="P10" s="7" t="s">
        <v>64</v>
      </c>
      <c r="Q10" s="7" t="s">
        <v>65</v>
      </c>
      <c r="R10" s="10"/>
    </row>
    <row r="11" spans="1:18" ht="16.5" x14ac:dyDescent="0.35">
      <c r="A11" s="4" t="s">
        <v>376</v>
      </c>
      <c r="B11" s="5" t="s">
        <v>66</v>
      </c>
      <c r="C11" s="6" t="s">
        <v>67</v>
      </c>
      <c r="D11" s="7" t="s">
        <v>378</v>
      </c>
      <c r="E11" s="7" t="s">
        <v>68</v>
      </c>
      <c r="F11" s="7" t="s">
        <v>69</v>
      </c>
      <c r="G11" s="8" t="s">
        <v>36</v>
      </c>
      <c r="H11" s="8" t="s">
        <v>17</v>
      </c>
      <c r="I11" s="6" t="s">
        <v>37</v>
      </c>
      <c r="J11" s="6">
        <v>58</v>
      </c>
      <c r="K11" s="8" t="s">
        <v>36</v>
      </c>
      <c r="L11" s="6" t="s">
        <v>47</v>
      </c>
      <c r="M11" s="6">
        <v>70</v>
      </c>
      <c r="N11" s="6" t="s">
        <v>347</v>
      </c>
      <c r="O11" s="6" t="s">
        <v>56</v>
      </c>
      <c r="P11" s="7" t="s">
        <v>70</v>
      </c>
      <c r="Q11" s="7" t="s">
        <v>22</v>
      </c>
      <c r="R11" s="10"/>
    </row>
    <row r="12" spans="1:18" ht="16.5" x14ac:dyDescent="0.35">
      <c r="A12" s="4" t="s">
        <v>71</v>
      </c>
      <c r="B12" s="5" t="s">
        <v>72</v>
      </c>
      <c r="C12" s="6" t="s">
        <v>67</v>
      </c>
      <c r="D12" s="7" t="s">
        <v>378</v>
      </c>
      <c r="E12" s="7" t="s">
        <v>68</v>
      </c>
      <c r="F12" s="7" t="s">
        <v>69</v>
      </c>
      <c r="G12" s="8" t="s">
        <v>36</v>
      </c>
      <c r="H12" s="8" t="s">
        <v>17</v>
      </c>
      <c r="I12" s="6" t="s">
        <v>47</v>
      </c>
      <c r="J12" s="6">
        <v>70</v>
      </c>
      <c r="K12" s="8" t="s">
        <v>36</v>
      </c>
      <c r="L12" s="6" t="s">
        <v>47</v>
      </c>
      <c r="M12" s="6">
        <v>122</v>
      </c>
      <c r="N12" s="6" t="s">
        <v>347</v>
      </c>
      <c r="O12" s="6" t="s">
        <v>56</v>
      </c>
      <c r="P12" s="7" t="s">
        <v>73</v>
      </c>
      <c r="Q12" s="7" t="s">
        <v>22</v>
      </c>
      <c r="R12" s="10"/>
    </row>
    <row r="13" spans="1:18" ht="16.5" x14ac:dyDescent="0.35">
      <c r="A13" s="62" t="s">
        <v>74</v>
      </c>
      <c r="B13" s="5" t="s">
        <v>75</v>
      </c>
      <c r="C13" s="6" t="s">
        <v>14</v>
      </c>
      <c r="D13" s="7" t="s">
        <v>15</v>
      </c>
      <c r="E13" s="7" t="s">
        <v>342</v>
      </c>
      <c r="F13" s="7" t="s">
        <v>76</v>
      </c>
      <c r="G13" s="8" t="s">
        <v>16</v>
      </c>
      <c r="H13" s="8" t="s">
        <v>17</v>
      </c>
      <c r="I13" s="6" t="s">
        <v>47</v>
      </c>
      <c r="J13" s="6" t="s">
        <v>77</v>
      </c>
      <c r="K13" s="8" t="s">
        <v>19</v>
      </c>
      <c r="L13" s="6" t="s">
        <v>17</v>
      </c>
      <c r="M13" s="6" t="s">
        <v>78</v>
      </c>
      <c r="N13" s="6" t="s">
        <v>49</v>
      </c>
      <c r="O13" s="6" t="s">
        <v>79</v>
      </c>
      <c r="P13" s="7" t="s">
        <v>284</v>
      </c>
      <c r="Q13" s="7" t="s">
        <v>80</v>
      </c>
      <c r="R13" s="10"/>
    </row>
    <row r="14" spans="1:18" x14ac:dyDescent="0.35">
      <c r="A14" s="4" t="s">
        <v>81</v>
      </c>
      <c r="B14" s="5" t="s">
        <v>82</v>
      </c>
      <c r="C14" s="6" t="s">
        <v>14</v>
      </c>
      <c r="D14" s="7" t="s">
        <v>83</v>
      </c>
      <c r="E14" s="7"/>
      <c r="F14" s="7" t="s">
        <v>84</v>
      </c>
      <c r="G14" s="8" t="s">
        <v>85</v>
      </c>
      <c r="H14" s="8"/>
      <c r="I14" s="6"/>
      <c r="J14" s="6"/>
      <c r="K14" s="8" t="s">
        <v>85</v>
      </c>
      <c r="L14" s="6"/>
      <c r="N14" s="6" t="s">
        <v>86</v>
      </c>
      <c r="P14" s="7" t="s">
        <v>87</v>
      </c>
      <c r="Q14" s="7"/>
      <c r="R14" s="10"/>
    </row>
    <row r="15" spans="1:18" ht="16.5" x14ac:dyDescent="0.35">
      <c r="A15" s="4" t="s">
        <v>88</v>
      </c>
      <c r="B15" s="5" t="s">
        <v>89</v>
      </c>
      <c r="C15" s="6" t="s">
        <v>67</v>
      </c>
      <c r="D15" s="7" t="s">
        <v>378</v>
      </c>
      <c r="E15" s="7" t="s">
        <v>68</v>
      </c>
      <c r="F15" s="7" t="s">
        <v>90</v>
      </c>
      <c r="G15" s="8" t="s">
        <v>36</v>
      </c>
      <c r="H15" s="8" t="s">
        <v>17</v>
      </c>
      <c r="I15" s="6" t="s">
        <v>37</v>
      </c>
      <c r="J15" s="6">
        <v>14</v>
      </c>
      <c r="K15" s="8" t="s">
        <v>36</v>
      </c>
      <c r="L15" s="6" t="s">
        <v>47</v>
      </c>
      <c r="M15" s="6">
        <v>83</v>
      </c>
      <c r="N15" s="6" t="s">
        <v>347</v>
      </c>
      <c r="O15" s="6" t="s">
        <v>91</v>
      </c>
      <c r="P15" s="63" t="s">
        <v>73</v>
      </c>
      <c r="Q15" s="7" t="s">
        <v>92</v>
      </c>
      <c r="R15" s="10"/>
    </row>
    <row r="16" spans="1:18" ht="16.5" x14ac:dyDescent="0.35">
      <c r="A16" s="4" t="s">
        <v>93</v>
      </c>
      <c r="B16" s="5" t="s">
        <v>94</v>
      </c>
      <c r="C16" s="6" t="s">
        <v>14</v>
      </c>
      <c r="D16" s="7" t="s">
        <v>15</v>
      </c>
      <c r="E16" s="7" t="s">
        <v>343</v>
      </c>
      <c r="F16" s="7" t="s">
        <v>271</v>
      </c>
      <c r="G16" s="8" t="s">
        <v>16</v>
      </c>
      <c r="H16" s="8" t="s">
        <v>17</v>
      </c>
      <c r="I16" s="6" t="s">
        <v>47</v>
      </c>
      <c r="J16" s="6" t="s">
        <v>95</v>
      </c>
      <c r="K16" s="8" t="s">
        <v>19</v>
      </c>
      <c r="L16" s="6" t="s">
        <v>17</v>
      </c>
      <c r="M16" s="6" t="s">
        <v>85</v>
      </c>
      <c r="N16" s="6" t="s">
        <v>49</v>
      </c>
      <c r="O16" s="6" t="s">
        <v>21</v>
      </c>
      <c r="P16" s="63" t="s">
        <v>96</v>
      </c>
      <c r="Q16" s="7" t="s">
        <v>97</v>
      </c>
      <c r="R16" s="10"/>
    </row>
    <row r="17" spans="1:18" ht="16.5" x14ac:dyDescent="0.35">
      <c r="A17" s="4" t="s">
        <v>98</v>
      </c>
      <c r="B17" s="5" t="s">
        <v>99</v>
      </c>
      <c r="C17" s="6" t="s">
        <v>100</v>
      </c>
      <c r="D17" s="6" t="s">
        <v>379</v>
      </c>
      <c r="E17" s="6" t="s">
        <v>101</v>
      </c>
      <c r="F17" s="7" t="s">
        <v>368</v>
      </c>
      <c r="G17" s="8" t="s">
        <v>102</v>
      </c>
      <c r="H17" s="8" t="s">
        <v>17</v>
      </c>
      <c r="I17" s="6" t="s">
        <v>103</v>
      </c>
      <c r="J17" s="6" t="s">
        <v>104</v>
      </c>
      <c r="K17" s="8" t="s">
        <v>36</v>
      </c>
      <c r="L17" s="6" t="s">
        <v>47</v>
      </c>
      <c r="M17" s="6">
        <v>58</v>
      </c>
      <c r="N17" s="6" t="s">
        <v>49</v>
      </c>
      <c r="O17" s="6" t="s">
        <v>105</v>
      </c>
      <c r="P17" s="6" t="s">
        <v>106</v>
      </c>
      <c r="Q17" s="7" t="s">
        <v>107</v>
      </c>
      <c r="R17" s="10"/>
    </row>
    <row r="18" spans="1:18" x14ac:dyDescent="0.35">
      <c r="A18" s="21"/>
      <c r="B18" s="23"/>
      <c r="C18" s="21"/>
      <c r="D18" s="21"/>
      <c r="E18" s="21"/>
      <c r="F18" s="23"/>
      <c r="G18" s="21"/>
      <c r="H18" s="175"/>
      <c r="I18" s="175"/>
      <c r="J18" s="21"/>
      <c r="K18" s="175"/>
      <c r="L18" s="23"/>
      <c r="M18" s="23"/>
      <c r="N18" s="23"/>
      <c r="O18" s="23"/>
      <c r="P18" s="23"/>
      <c r="Q18" s="21"/>
      <c r="R18" s="10"/>
    </row>
    <row r="19" spans="1:18" x14ac:dyDescent="0.35">
      <c r="D19" s="7"/>
      <c r="E19" s="57"/>
      <c r="F19" s="57"/>
      <c r="G19" s="10"/>
      <c r="H19" s="10"/>
      <c r="I19" s="57"/>
      <c r="J19" s="79"/>
      <c r="K19" s="10"/>
      <c r="L19" s="10"/>
      <c r="M19" s="10"/>
      <c r="N19" s="57"/>
      <c r="O19" s="57"/>
      <c r="P19" s="11"/>
      <c r="Q19" s="57"/>
    </row>
    <row r="20" spans="1:18" x14ac:dyDescent="0.35">
      <c r="D20" s="6"/>
      <c r="E20" s="11"/>
      <c r="F20" s="11"/>
      <c r="G20" s="10"/>
      <c r="H20" s="10"/>
      <c r="I20" s="57"/>
      <c r="J20" s="79"/>
      <c r="K20" s="10"/>
      <c r="L20" s="10"/>
      <c r="M20" s="10"/>
      <c r="N20" s="10"/>
      <c r="O20" s="57"/>
      <c r="P20" s="13"/>
      <c r="Q20" s="10"/>
    </row>
    <row r="21" spans="1:18" ht="16.5" x14ac:dyDescent="0.35">
      <c r="A21" t="s">
        <v>370</v>
      </c>
      <c r="D21" s="7"/>
      <c r="E21" s="11"/>
      <c r="I21" s="10"/>
      <c r="J21" s="79"/>
      <c r="K21" s="6"/>
      <c r="O21" s="57"/>
      <c r="P21" s="13"/>
      <c r="Q21" s="10"/>
    </row>
    <row r="22" spans="1:18" ht="16.5" x14ac:dyDescent="0.35">
      <c r="A22" t="s">
        <v>371</v>
      </c>
      <c r="E22" s="7"/>
      <c r="I22" s="10"/>
      <c r="J22" s="79"/>
      <c r="K22" s="6"/>
      <c r="P22" s="9"/>
      <c r="Q22" s="10"/>
    </row>
    <row r="23" spans="1:18" ht="16.5" x14ac:dyDescent="0.35">
      <c r="A23" t="s">
        <v>386</v>
      </c>
      <c r="I23" s="10"/>
      <c r="J23" s="10"/>
      <c r="K23" s="6"/>
      <c r="P23" s="11"/>
    </row>
    <row r="24" spans="1:18" ht="16.5" x14ac:dyDescent="0.35">
      <c r="A24" t="s">
        <v>372</v>
      </c>
      <c r="I24" s="10"/>
      <c r="J24" s="10"/>
      <c r="O24" s="12"/>
      <c r="P24" s="13"/>
    </row>
    <row r="25" spans="1:18" ht="16.5" x14ac:dyDescent="0.35">
      <c r="A25" t="s">
        <v>373</v>
      </c>
      <c r="I25" s="10"/>
      <c r="J25" s="10"/>
      <c r="O25" s="12"/>
      <c r="P25" s="13"/>
    </row>
    <row r="26" spans="1:18" ht="16.5" x14ac:dyDescent="0.35">
      <c r="A26" t="s">
        <v>374</v>
      </c>
      <c r="O26" s="12"/>
      <c r="P26" s="14"/>
    </row>
    <row r="27" spans="1:18" ht="16.5" x14ac:dyDescent="0.35">
      <c r="A27" t="s">
        <v>375</v>
      </c>
      <c r="O27" s="12"/>
      <c r="P27" s="14"/>
    </row>
    <row r="28" spans="1:18" ht="16.5" x14ac:dyDescent="0.35">
      <c r="A28" t="s">
        <v>394</v>
      </c>
      <c r="O28" s="12"/>
      <c r="P28" s="14"/>
    </row>
    <row r="29" spans="1:18" x14ac:dyDescent="0.35">
      <c r="O29" s="12"/>
      <c r="P29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38658-2042-43DA-8082-E262D79EE915}">
  <dimension ref="A1:R21"/>
  <sheetViews>
    <sheetView zoomScale="80" zoomScaleNormal="80" workbookViewId="0"/>
  </sheetViews>
  <sheetFormatPr defaultRowHeight="14.5" x14ac:dyDescent="0.35"/>
  <cols>
    <col min="1" max="1" width="44" customWidth="1"/>
    <col min="2" max="2" width="30.81640625" style="6" customWidth="1"/>
    <col min="3" max="3" width="13.26953125" style="6" customWidth="1"/>
    <col min="4" max="4" width="26.81640625" style="6" customWidth="1"/>
    <col min="5" max="5" width="18" style="6" customWidth="1"/>
    <col min="6" max="6" width="35.7265625" style="6" customWidth="1"/>
    <col min="7" max="7" width="11" style="6" customWidth="1"/>
    <col min="8" max="8" width="29.81640625" style="6" customWidth="1"/>
    <col min="9" max="9" width="9.1796875" style="6"/>
    <col min="10" max="10" width="20.81640625" style="6" customWidth="1"/>
    <col min="11" max="17" width="9.1796875" style="6"/>
  </cols>
  <sheetData>
    <row r="1" spans="1:18" x14ac:dyDescent="0.35">
      <c r="A1" s="24" t="s">
        <v>315</v>
      </c>
      <c r="B1" s="24"/>
    </row>
    <row r="2" spans="1:18" x14ac:dyDescent="0.35">
      <c r="A2" s="24" t="s">
        <v>367</v>
      </c>
      <c r="B2" s="24"/>
    </row>
    <row r="4" spans="1:18" s="15" customFormat="1" ht="29" x14ac:dyDescent="0.35">
      <c r="A4" s="82"/>
      <c r="B4" s="67" t="s">
        <v>108</v>
      </c>
      <c r="C4" s="66" t="s">
        <v>109</v>
      </c>
      <c r="D4" s="66" t="s">
        <v>110</v>
      </c>
      <c r="E4" s="66" t="s">
        <v>111</v>
      </c>
      <c r="F4" s="66" t="s">
        <v>112</v>
      </c>
      <c r="G4" s="66" t="s">
        <v>113</v>
      </c>
      <c r="H4" s="67" t="s">
        <v>108</v>
      </c>
      <c r="I4" s="67" t="s">
        <v>114</v>
      </c>
      <c r="J4" s="16" t="s">
        <v>115</v>
      </c>
      <c r="K4" s="17" t="s">
        <v>116</v>
      </c>
      <c r="L4" s="17" t="s">
        <v>117</v>
      </c>
      <c r="M4" s="17" t="s">
        <v>118</v>
      </c>
      <c r="N4" s="17" t="s">
        <v>119</v>
      </c>
      <c r="O4" s="17" t="s">
        <v>120</v>
      </c>
      <c r="P4" s="17" t="s">
        <v>121</v>
      </c>
      <c r="Q4" s="17" t="s">
        <v>122</v>
      </c>
      <c r="R4" s="17" t="s">
        <v>123</v>
      </c>
    </row>
    <row r="5" spans="1:18" x14ac:dyDescent="0.35">
      <c r="A5" s="9" t="s">
        <v>124</v>
      </c>
      <c r="B5" s="79" t="s">
        <v>12</v>
      </c>
      <c r="C5" s="57">
        <v>0</v>
      </c>
      <c r="D5" s="57">
        <v>0</v>
      </c>
      <c r="E5" s="57">
        <v>0</v>
      </c>
      <c r="F5" s="57">
        <v>0</v>
      </c>
      <c r="G5" s="57">
        <v>98.5</v>
      </c>
      <c r="H5" s="57" t="s">
        <v>125</v>
      </c>
      <c r="I5" s="57">
        <v>98.5</v>
      </c>
      <c r="J5" s="57"/>
      <c r="K5" s="57">
        <v>37.200000000000003</v>
      </c>
      <c r="L5" s="57">
        <v>27.6</v>
      </c>
      <c r="M5" s="57"/>
      <c r="N5" s="57">
        <v>22.8</v>
      </c>
      <c r="O5" s="57"/>
      <c r="P5" s="57"/>
      <c r="Q5" s="57"/>
      <c r="R5" s="10"/>
    </row>
    <row r="6" spans="1:18" x14ac:dyDescent="0.35">
      <c r="A6" s="9" t="s">
        <v>313</v>
      </c>
      <c r="B6" s="79" t="s">
        <v>23</v>
      </c>
      <c r="C6" s="57">
        <v>0</v>
      </c>
      <c r="D6" s="57">
        <v>0.2</v>
      </c>
      <c r="E6" s="57">
        <v>0</v>
      </c>
      <c r="F6" s="57">
        <v>0</v>
      </c>
      <c r="G6" s="57">
        <v>96.8</v>
      </c>
      <c r="H6" s="57" t="s">
        <v>126</v>
      </c>
      <c r="I6" s="57">
        <v>97</v>
      </c>
      <c r="J6" s="57"/>
      <c r="K6" s="57">
        <v>8.6999999999999993</v>
      </c>
      <c r="L6" s="57">
        <v>27.3</v>
      </c>
      <c r="M6" s="57">
        <v>10.199999999999999</v>
      </c>
      <c r="N6" s="57">
        <v>22.7</v>
      </c>
      <c r="O6" s="57">
        <v>6.8</v>
      </c>
      <c r="P6" s="57"/>
      <c r="Q6" s="57">
        <v>10.4</v>
      </c>
      <c r="R6" s="57">
        <v>8.9</v>
      </c>
    </row>
    <row r="7" spans="1:18" x14ac:dyDescent="0.35">
      <c r="B7" s="79" t="s">
        <v>366</v>
      </c>
      <c r="C7" s="57">
        <v>91.3</v>
      </c>
      <c r="D7" s="57">
        <v>3.2</v>
      </c>
      <c r="E7" s="57">
        <v>0.5</v>
      </c>
      <c r="F7" s="57" t="s">
        <v>127</v>
      </c>
      <c r="G7" s="57">
        <v>0</v>
      </c>
      <c r="H7" s="57"/>
      <c r="I7" s="57">
        <v>99.9</v>
      </c>
      <c r="J7" s="57"/>
      <c r="K7" s="57"/>
      <c r="L7" s="57"/>
      <c r="M7" s="57"/>
      <c r="N7" s="57"/>
      <c r="O7" s="57"/>
      <c r="P7" s="57"/>
      <c r="Q7" s="57"/>
      <c r="R7" s="10"/>
    </row>
    <row r="8" spans="1:18" x14ac:dyDescent="0.35">
      <c r="B8" s="79" t="s">
        <v>43</v>
      </c>
      <c r="C8" s="57">
        <v>0</v>
      </c>
      <c r="D8" s="57">
        <v>59.3</v>
      </c>
      <c r="E8" s="57">
        <v>0</v>
      </c>
      <c r="F8" s="57" t="s">
        <v>128</v>
      </c>
      <c r="G8" s="57">
        <v>0</v>
      </c>
      <c r="H8" s="57"/>
      <c r="I8" s="57">
        <v>96.9</v>
      </c>
      <c r="J8" s="57"/>
      <c r="K8" s="57"/>
      <c r="L8" s="57"/>
      <c r="M8" s="57"/>
      <c r="N8" s="57"/>
      <c r="O8" s="57"/>
      <c r="P8" s="57"/>
      <c r="Q8" s="57"/>
      <c r="R8" s="10"/>
    </row>
    <row r="9" spans="1:18" x14ac:dyDescent="0.35">
      <c r="B9" s="79" t="s">
        <v>52</v>
      </c>
      <c r="C9" s="57">
        <v>40.700000000000003</v>
      </c>
      <c r="D9" s="57">
        <v>23.3</v>
      </c>
      <c r="E9" s="57">
        <v>0</v>
      </c>
      <c r="F9" s="57" t="s">
        <v>129</v>
      </c>
      <c r="G9" s="57">
        <v>0</v>
      </c>
      <c r="H9" s="57"/>
      <c r="I9" s="57">
        <v>101.6</v>
      </c>
      <c r="J9" s="57"/>
      <c r="K9" s="57"/>
      <c r="L9" s="57"/>
      <c r="M9" s="57"/>
      <c r="N9" s="57"/>
      <c r="O9" s="57"/>
      <c r="P9" s="57"/>
      <c r="Q9" s="57"/>
      <c r="R9" s="10"/>
    </row>
    <row r="10" spans="1:18" x14ac:dyDescent="0.35">
      <c r="B10" s="79" t="s">
        <v>59</v>
      </c>
      <c r="C10" s="57">
        <v>34.4</v>
      </c>
      <c r="D10" s="57">
        <v>29.2</v>
      </c>
      <c r="E10" s="57">
        <v>0.2</v>
      </c>
      <c r="F10" s="57" t="s">
        <v>130</v>
      </c>
      <c r="G10" s="57">
        <v>0</v>
      </c>
      <c r="H10" s="57"/>
      <c r="I10" s="57">
        <v>97.8</v>
      </c>
      <c r="J10" s="57"/>
      <c r="K10" s="57"/>
      <c r="L10" s="57"/>
      <c r="M10" s="57"/>
      <c r="N10" s="57"/>
      <c r="O10" s="57"/>
      <c r="P10" s="57"/>
      <c r="Q10" s="57"/>
      <c r="R10" s="10"/>
    </row>
    <row r="11" spans="1:18" x14ac:dyDescent="0.35">
      <c r="B11" s="79" t="s">
        <v>377</v>
      </c>
      <c r="C11" s="57">
        <v>2.5</v>
      </c>
      <c r="D11" s="57">
        <v>2.6</v>
      </c>
      <c r="E11" s="57">
        <v>0.3</v>
      </c>
      <c r="F11" s="57" t="s">
        <v>131</v>
      </c>
      <c r="G11" s="57">
        <v>86.2</v>
      </c>
      <c r="H11" s="57" t="s">
        <v>132</v>
      </c>
      <c r="I11" s="57">
        <v>98.8</v>
      </c>
      <c r="J11" s="57"/>
      <c r="K11" s="57">
        <v>20</v>
      </c>
      <c r="L11" s="57">
        <v>20</v>
      </c>
      <c r="M11" s="57"/>
      <c r="N11" s="57"/>
      <c r="O11" s="57"/>
      <c r="P11" s="57">
        <v>12.5</v>
      </c>
      <c r="Q11" s="57">
        <v>1.5</v>
      </c>
      <c r="R11" s="10"/>
    </row>
    <row r="12" spans="1:18" x14ac:dyDescent="0.35">
      <c r="B12" s="79" t="s">
        <v>363</v>
      </c>
      <c r="C12" s="57">
        <v>32.700000000000003</v>
      </c>
      <c r="D12" s="57">
        <v>24.2</v>
      </c>
      <c r="E12" s="57">
        <v>4.4000000000000004</v>
      </c>
      <c r="F12" s="57" t="s">
        <v>133</v>
      </c>
      <c r="G12" s="57">
        <v>0</v>
      </c>
      <c r="H12" s="57"/>
      <c r="I12" s="57">
        <v>85.7</v>
      </c>
      <c r="J12" s="57"/>
      <c r="K12" s="57"/>
      <c r="L12" s="57"/>
      <c r="M12" s="57"/>
      <c r="N12" s="57"/>
      <c r="O12" s="57"/>
      <c r="P12" s="57"/>
      <c r="Q12" s="57"/>
      <c r="R12" s="10"/>
    </row>
    <row r="13" spans="1:18" x14ac:dyDescent="0.35">
      <c r="B13" s="79" t="s">
        <v>365</v>
      </c>
      <c r="C13" s="57">
        <v>0</v>
      </c>
      <c r="D13" s="57">
        <v>16</v>
      </c>
      <c r="E13" s="57">
        <v>0</v>
      </c>
      <c r="F13" s="57" t="s">
        <v>134</v>
      </c>
      <c r="G13" s="57">
        <v>0</v>
      </c>
      <c r="H13" s="57"/>
      <c r="I13" s="57">
        <v>100</v>
      </c>
      <c r="J13" s="57"/>
      <c r="K13" s="57"/>
      <c r="L13" s="57"/>
      <c r="M13" s="57"/>
      <c r="N13" s="57"/>
      <c r="O13" s="57"/>
      <c r="P13" s="57"/>
      <c r="Q13" s="57"/>
      <c r="R13" s="10"/>
    </row>
    <row r="14" spans="1:18" x14ac:dyDescent="0.35">
      <c r="B14" s="79" t="s">
        <v>135</v>
      </c>
      <c r="C14" s="57">
        <v>10.3</v>
      </c>
      <c r="D14" s="57" t="s">
        <v>136</v>
      </c>
      <c r="E14" s="57">
        <v>16.3</v>
      </c>
      <c r="F14" s="57" t="s">
        <v>137</v>
      </c>
      <c r="G14" s="57">
        <v>6.3</v>
      </c>
      <c r="H14" s="57" t="s">
        <v>138</v>
      </c>
      <c r="I14" s="57">
        <v>97.5</v>
      </c>
      <c r="J14" s="57"/>
      <c r="K14" s="57"/>
      <c r="L14" s="57">
        <v>3.1</v>
      </c>
      <c r="M14" s="57">
        <v>2.4</v>
      </c>
      <c r="N14" s="57"/>
      <c r="O14" s="57"/>
      <c r="P14" s="57"/>
      <c r="Q14" s="57"/>
      <c r="R14" s="10"/>
    </row>
    <row r="15" spans="1:18" x14ac:dyDescent="0.35">
      <c r="B15" s="79" t="s">
        <v>93</v>
      </c>
      <c r="C15" s="57">
        <v>2.2000000000000002</v>
      </c>
      <c r="D15" s="57">
        <v>3.6</v>
      </c>
      <c r="E15" s="57">
        <v>30.3</v>
      </c>
      <c r="F15" s="57">
        <v>59.8</v>
      </c>
      <c r="G15" s="57">
        <v>2.2999999999999998</v>
      </c>
      <c r="H15" s="57" t="s">
        <v>139</v>
      </c>
      <c r="I15" s="57">
        <v>98.2</v>
      </c>
      <c r="J15" s="57"/>
      <c r="K15" s="57"/>
      <c r="L15" s="60">
        <v>1</v>
      </c>
      <c r="M15" s="57"/>
      <c r="N15" s="57">
        <v>1.3</v>
      </c>
      <c r="O15" s="57"/>
      <c r="P15" s="57"/>
      <c r="Q15" s="57"/>
      <c r="R15" s="10"/>
    </row>
    <row r="16" spans="1:18" x14ac:dyDescent="0.35">
      <c r="B16" s="79" t="s">
        <v>140</v>
      </c>
      <c r="C16" s="57">
        <v>0</v>
      </c>
      <c r="D16" s="57">
        <v>3.2</v>
      </c>
      <c r="E16" s="57">
        <v>27.2</v>
      </c>
      <c r="F16" s="57" t="s">
        <v>141</v>
      </c>
      <c r="G16" s="57">
        <v>1.5</v>
      </c>
      <c r="H16" s="57"/>
      <c r="I16" s="57">
        <v>96.1</v>
      </c>
      <c r="J16" s="57"/>
      <c r="K16" s="57"/>
      <c r="L16" s="57"/>
      <c r="M16" s="57"/>
      <c r="N16" s="57"/>
      <c r="O16" s="57"/>
      <c r="P16" s="57"/>
      <c r="Q16" s="57"/>
      <c r="R16" s="10"/>
    </row>
    <row r="17" spans="1:18" x14ac:dyDescent="0.35">
      <c r="B17" s="24" t="s">
        <v>364</v>
      </c>
      <c r="C17" s="6">
        <v>0</v>
      </c>
      <c r="D17" s="6" t="s">
        <v>142</v>
      </c>
      <c r="E17" s="6">
        <v>0</v>
      </c>
      <c r="F17" s="6">
        <v>13.8</v>
      </c>
      <c r="G17" s="6">
        <v>35</v>
      </c>
      <c r="I17" s="6">
        <v>96</v>
      </c>
    </row>
    <row r="18" spans="1:18" x14ac:dyDescent="0.35">
      <c r="A18" s="21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1"/>
    </row>
    <row r="19" spans="1:18" x14ac:dyDescent="0.35">
      <c r="B19" s="9"/>
    </row>
    <row r="20" spans="1:18" x14ac:dyDescent="0.35">
      <c r="B20" s="57"/>
    </row>
    <row r="21" spans="1:18" x14ac:dyDescent="0.35">
      <c r="B21" s="5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928D7-7144-477B-8A01-3A63CFD9F552}">
  <dimension ref="A1:H28"/>
  <sheetViews>
    <sheetView zoomScale="80" zoomScaleNormal="80" workbookViewId="0">
      <selection activeCell="A20" sqref="A20"/>
    </sheetView>
  </sheetViews>
  <sheetFormatPr defaultRowHeight="14.5" x14ac:dyDescent="0.35"/>
  <cols>
    <col min="1" max="1" width="22.81640625" customWidth="1"/>
    <col min="2" max="2" width="31.7265625" style="24" customWidth="1"/>
    <col min="3" max="3" width="11.1796875" customWidth="1"/>
    <col min="4" max="4" width="10.453125" customWidth="1"/>
    <col min="5" max="5" width="10.7265625" customWidth="1"/>
    <col min="6" max="6" width="36.81640625" customWidth="1"/>
    <col min="7" max="7" width="26.26953125" customWidth="1"/>
    <col min="8" max="8" width="28.26953125" customWidth="1"/>
  </cols>
  <sheetData>
    <row r="1" spans="1:8" x14ac:dyDescent="0.35">
      <c r="A1" t="s">
        <v>324</v>
      </c>
    </row>
    <row r="2" spans="1:8" x14ac:dyDescent="0.35">
      <c r="A2" t="s">
        <v>361</v>
      </c>
    </row>
    <row r="3" spans="1:8" ht="29" x14ac:dyDescent="0.35">
      <c r="A3" s="64" t="s">
        <v>143</v>
      </c>
      <c r="B3" s="65" t="s">
        <v>108</v>
      </c>
      <c r="C3" s="66" t="s">
        <v>144</v>
      </c>
      <c r="D3" s="66" t="s">
        <v>145</v>
      </c>
      <c r="E3" s="66" t="s">
        <v>146</v>
      </c>
      <c r="F3" s="67" t="s">
        <v>147</v>
      </c>
      <c r="G3" s="163" t="s">
        <v>353</v>
      </c>
      <c r="H3" s="163" t="s">
        <v>362</v>
      </c>
    </row>
    <row r="4" spans="1:8" x14ac:dyDescent="0.35">
      <c r="A4" s="10" t="s">
        <v>148</v>
      </c>
      <c r="B4" s="79" t="s">
        <v>12</v>
      </c>
      <c r="C4" s="57"/>
      <c r="D4" s="57"/>
      <c r="E4" s="57">
        <v>98.5</v>
      </c>
      <c r="F4" s="57"/>
      <c r="G4" s="57" t="s">
        <v>149</v>
      </c>
      <c r="H4" s="80">
        <v>0.37</v>
      </c>
    </row>
    <row r="5" spans="1:8" ht="15" customHeight="1" x14ac:dyDescent="0.35">
      <c r="A5" s="10" t="s">
        <v>148</v>
      </c>
      <c r="B5" s="81" t="s">
        <v>23</v>
      </c>
      <c r="C5" s="57"/>
      <c r="D5" s="57"/>
      <c r="E5" s="57">
        <v>97</v>
      </c>
      <c r="F5" s="110" t="s">
        <v>150</v>
      </c>
      <c r="G5" s="57" t="s">
        <v>151</v>
      </c>
      <c r="H5" s="80">
        <v>0.09</v>
      </c>
    </row>
    <row r="6" spans="1:8" x14ac:dyDescent="0.35">
      <c r="A6" s="10" t="s">
        <v>152</v>
      </c>
      <c r="B6" s="81" t="s">
        <v>32</v>
      </c>
      <c r="C6" s="57"/>
      <c r="D6" s="57">
        <v>91</v>
      </c>
      <c r="E6" s="57"/>
      <c r="F6" s="57"/>
      <c r="G6" s="57"/>
      <c r="H6" s="80"/>
    </row>
    <row r="7" spans="1:8" x14ac:dyDescent="0.35">
      <c r="A7" s="10" t="s">
        <v>153</v>
      </c>
      <c r="B7" s="81" t="s">
        <v>43</v>
      </c>
      <c r="C7" s="57">
        <v>97</v>
      </c>
      <c r="D7" s="57"/>
      <c r="E7" s="57"/>
      <c r="F7" s="57"/>
      <c r="G7" s="57"/>
      <c r="H7" s="57"/>
    </row>
    <row r="8" spans="1:8" x14ac:dyDescent="0.35">
      <c r="A8" s="10" t="s">
        <v>154</v>
      </c>
      <c r="B8" s="81" t="s">
        <v>52</v>
      </c>
      <c r="C8" s="57">
        <v>61</v>
      </c>
      <c r="D8" s="57">
        <v>41</v>
      </c>
      <c r="E8" s="57"/>
      <c r="F8" s="57"/>
      <c r="G8" s="57"/>
      <c r="H8" s="57"/>
    </row>
    <row r="9" spans="1:8" x14ac:dyDescent="0.35">
      <c r="A9" s="10" t="s">
        <v>154</v>
      </c>
      <c r="B9" s="81" t="s">
        <v>59</v>
      </c>
      <c r="C9" s="57">
        <v>63</v>
      </c>
      <c r="D9" s="57">
        <v>34</v>
      </c>
      <c r="E9" s="57"/>
      <c r="F9" s="57"/>
      <c r="G9" s="57"/>
      <c r="H9" s="57"/>
    </row>
    <row r="10" spans="1:8" x14ac:dyDescent="0.35">
      <c r="A10" s="10" t="s">
        <v>148</v>
      </c>
      <c r="B10" s="81" t="s">
        <v>376</v>
      </c>
      <c r="C10" s="57">
        <v>10</v>
      </c>
      <c r="D10" s="57">
        <v>2</v>
      </c>
      <c r="E10" s="57">
        <v>86</v>
      </c>
      <c r="F10" s="57"/>
      <c r="G10" s="57" t="s">
        <v>155</v>
      </c>
      <c r="H10" s="80">
        <v>0.2</v>
      </c>
    </row>
    <row r="11" spans="1:8" ht="16.5" x14ac:dyDescent="0.35">
      <c r="A11" s="10" t="s">
        <v>154</v>
      </c>
      <c r="B11" s="81" t="s">
        <v>363</v>
      </c>
      <c r="C11" s="57" t="s">
        <v>352</v>
      </c>
      <c r="D11" s="57">
        <v>33</v>
      </c>
      <c r="E11" s="57"/>
      <c r="F11" s="57"/>
      <c r="G11" s="57"/>
      <c r="H11" s="57"/>
    </row>
    <row r="12" spans="1:8" x14ac:dyDescent="0.35">
      <c r="A12" s="10" t="s">
        <v>153</v>
      </c>
      <c r="B12" s="81" t="s">
        <v>365</v>
      </c>
      <c r="C12" s="57">
        <v>100</v>
      </c>
      <c r="D12" s="57"/>
      <c r="E12" s="57"/>
      <c r="F12" s="57" t="s">
        <v>156</v>
      </c>
      <c r="G12" s="57"/>
      <c r="H12" s="57"/>
    </row>
    <row r="13" spans="1:8" x14ac:dyDescent="0.35">
      <c r="A13" s="10" t="s">
        <v>153</v>
      </c>
      <c r="B13" s="81" t="s">
        <v>135</v>
      </c>
      <c r="C13" s="57">
        <v>81</v>
      </c>
      <c r="D13" s="57">
        <v>10</v>
      </c>
      <c r="E13" s="57">
        <v>6</v>
      </c>
      <c r="F13" s="110" t="s">
        <v>389</v>
      </c>
      <c r="G13" s="57"/>
      <c r="H13" s="57"/>
    </row>
    <row r="14" spans="1:8" x14ac:dyDescent="0.35">
      <c r="A14" s="10" t="s">
        <v>153</v>
      </c>
      <c r="B14" s="79" t="s">
        <v>93</v>
      </c>
      <c r="C14" s="57">
        <v>94</v>
      </c>
      <c r="D14" s="57">
        <v>2</v>
      </c>
      <c r="E14" s="57">
        <v>2</v>
      </c>
      <c r="F14" s="57"/>
      <c r="G14" s="57"/>
      <c r="H14" s="57"/>
    </row>
    <row r="15" spans="1:8" x14ac:dyDescent="0.35">
      <c r="A15" s="10" t="s">
        <v>153</v>
      </c>
      <c r="B15" s="79" t="s">
        <v>140</v>
      </c>
      <c r="C15" s="57">
        <v>94</v>
      </c>
      <c r="D15" s="57"/>
      <c r="E15" s="57"/>
      <c r="F15" s="57"/>
      <c r="G15" s="57"/>
      <c r="H15" s="57"/>
    </row>
    <row r="16" spans="1:8" x14ac:dyDescent="0.35">
      <c r="A16" s="10" t="s">
        <v>157</v>
      </c>
      <c r="B16" s="79" t="s">
        <v>364</v>
      </c>
      <c r="C16" s="57">
        <v>61</v>
      </c>
      <c r="D16" s="57"/>
      <c r="E16" s="57">
        <v>35</v>
      </c>
      <c r="F16" s="57"/>
      <c r="G16" s="57"/>
      <c r="H16" s="57"/>
    </row>
    <row r="17" spans="1:8" x14ac:dyDescent="0.35">
      <c r="A17" s="21"/>
      <c r="B17" s="22"/>
      <c r="C17" s="23"/>
      <c r="D17" s="23"/>
      <c r="E17" s="23"/>
      <c r="F17" s="23"/>
      <c r="G17" s="23"/>
      <c r="H17" s="23"/>
    </row>
    <row r="18" spans="1:8" x14ac:dyDescent="0.35">
      <c r="A18" s="57"/>
      <c r="C18" s="10"/>
    </row>
    <row r="19" spans="1:8" x14ac:dyDescent="0.35">
      <c r="A19" s="10"/>
      <c r="C19" s="10"/>
    </row>
    <row r="20" spans="1:8" ht="16.5" x14ac:dyDescent="0.35">
      <c r="A20" s="57" t="s">
        <v>395</v>
      </c>
      <c r="C20" s="10"/>
    </row>
    <row r="21" spans="1:8" x14ac:dyDescent="0.35">
      <c r="A21" s="10"/>
      <c r="C21" s="10"/>
    </row>
    <row r="22" spans="1:8" x14ac:dyDescent="0.35">
      <c r="A22" s="10"/>
      <c r="C22" s="10"/>
    </row>
    <row r="23" spans="1:8" x14ac:dyDescent="0.35">
      <c r="A23" s="10"/>
    </row>
    <row r="24" spans="1:8" x14ac:dyDescent="0.35">
      <c r="A24" s="10"/>
    </row>
    <row r="25" spans="1:8" x14ac:dyDescent="0.35">
      <c r="A25" s="10"/>
    </row>
    <row r="26" spans="1:8" x14ac:dyDescent="0.35">
      <c r="A26" s="10"/>
    </row>
    <row r="27" spans="1:8" x14ac:dyDescent="0.35">
      <c r="A27" s="10"/>
    </row>
    <row r="28" spans="1:8" x14ac:dyDescent="0.35">
      <c r="A28" s="10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41E8C-C928-44F6-99F7-A5A4E44DDDF2}">
  <dimension ref="A1:O19"/>
  <sheetViews>
    <sheetView zoomScale="80" zoomScaleNormal="80" workbookViewId="0">
      <selection activeCell="H23" sqref="H23"/>
    </sheetView>
  </sheetViews>
  <sheetFormatPr defaultRowHeight="14.5" x14ac:dyDescent="0.35"/>
  <cols>
    <col min="1" max="1" width="27.453125" customWidth="1"/>
    <col min="2" max="2" width="15.7265625" customWidth="1"/>
    <col min="3" max="3" width="27.453125" customWidth="1"/>
    <col min="4" max="4" width="15.7265625" customWidth="1"/>
    <col min="5" max="5" width="27.453125" customWidth="1"/>
    <col min="6" max="6" width="15.7265625" customWidth="1"/>
    <col min="7" max="7" width="33.54296875" customWidth="1"/>
    <col min="8" max="8" width="15.7265625" customWidth="1"/>
    <col min="9" max="9" width="1.1796875" customWidth="1"/>
    <col min="10" max="10" width="27.453125" customWidth="1"/>
    <col min="11" max="11" width="16" customWidth="1"/>
    <col min="12" max="12" width="27.453125" customWidth="1"/>
    <col min="13" max="13" width="14.7265625" customWidth="1"/>
    <col min="14" max="14" width="16" customWidth="1"/>
    <col min="15" max="15" width="27.453125" customWidth="1"/>
    <col min="16" max="16" width="14.7265625" customWidth="1"/>
  </cols>
  <sheetData>
    <row r="1" spans="1:15" x14ac:dyDescent="0.35">
      <c r="A1" t="s">
        <v>316</v>
      </c>
    </row>
    <row r="2" spans="1:15" x14ac:dyDescent="0.35">
      <c r="A2" t="s">
        <v>320</v>
      </c>
    </row>
    <row r="3" spans="1:15" x14ac:dyDescent="0.35">
      <c r="A3" s="189" t="s">
        <v>287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5" x14ac:dyDescent="0.35">
      <c r="A4" s="187" t="s">
        <v>209</v>
      </c>
      <c r="B4" s="18"/>
      <c r="C4" s="187" t="s">
        <v>209</v>
      </c>
      <c r="D4" s="18"/>
      <c r="E4" s="187" t="s">
        <v>209</v>
      </c>
      <c r="F4" s="18"/>
      <c r="G4" s="187" t="s">
        <v>209</v>
      </c>
      <c r="H4" s="187"/>
      <c r="I4" s="18"/>
      <c r="J4" s="188" t="s">
        <v>288</v>
      </c>
      <c r="K4" s="161"/>
      <c r="L4" s="188" t="s">
        <v>288</v>
      </c>
      <c r="M4" s="18"/>
      <c r="O4" s="59"/>
    </row>
    <row r="5" spans="1:15" x14ac:dyDescent="0.35">
      <c r="A5" t="s">
        <v>210</v>
      </c>
      <c r="B5" t="s">
        <v>309</v>
      </c>
      <c r="C5" t="s">
        <v>211</v>
      </c>
      <c r="D5" t="s">
        <v>309</v>
      </c>
      <c r="E5" t="s">
        <v>212</v>
      </c>
      <c r="F5" t="s">
        <v>309</v>
      </c>
      <c r="G5" t="s">
        <v>213</v>
      </c>
      <c r="H5" t="s">
        <v>309</v>
      </c>
      <c r="I5" s="21"/>
      <c r="J5" s="4" t="s">
        <v>321</v>
      </c>
      <c r="K5" s="4" t="s">
        <v>309</v>
      </c>
      <c r="L5" s="4" t="s">
        <v>214</v>
      </c>
      <c r="M5" t="s">
        <v>309</v>
      </c>
    </row>
    <row r="6" spans="1:15" x14ac:dyDescent="0.35">
      <c r="A6" t="s">
        <v>215</v>
      </c>
      <c r="B6" t="s">
        <v>216</v>
      </c>
      <c r="C6" t="s">
        <v>215</v>
      </c>
      <c r="D6" t="s">
        <v>217</v>
      </c>
      <c r="E6" t="s">
        <v>215</v>
      </c>
      <c r="F6" t="s">
        <v>218</v>
      </c>
      <c r="G6" t="s">
        <v>215</v>
      </c>
      <c r="H6" t="s">
        <v>219</v>
      </c>
      <c r="I6" s="21"/>
      <c r="J6" s="4" t="s">
        <v>215</v>
      </c>
      <c r="K6" s="4" t="s">
        <v>220</v>
      </c>
      <c r="L6" s="4" t="s">
        <v>215</v>
      </c>
      <c r="M6" t="s">
        <v>221</v>
      </c>
    </row>
    <row r="7" spans="1:15" x14ac:dyDescent="0.35">
      <c r="A7" t="s">
        <v>222</v>
      </c>
      <c r="B7" t="s">
        <v>223</v>
      </c>
      <c r="C7" t="s">
        <v>222</v>
      </c>
      <c r="D7" t="s">
        <v>224</v>
      </c>
      <c r="E7" t="s">
        <v>222</v>
      </c>
      <c r="F7" t="s">
        <v>225</v>
      </c>
      <c r="G7" t="s">
        <v>222</v>
      </c>
      <c r="H7" t="s">
        <v>226</v>
      </c>
      <c r="I7" s="21"/>
      <c r="J7" s="4" t="s">
        <v>222</v>
      </c>
      <c r="K7" s="4" t="s">
        <v>227</v>
      </c>
      <c r="L7" s="4" t="s">
        <v>222</v>
      </c>
      <c r="M7" t="s">
        <v>228</v>
      </c>
    </row>
    <row r="8" spans="1:15" x14ac:dyDescent="0.35">
      <c r="A8" t="s">
        <v>229</v>
      </c>
      <c r="C8" t="s">
        <v>230</v>
      </c>
      <c r="E8" t="s">
        <v>231</v>
      </c>
      <c r="G8" t="s">
        <v>232</v>
      </c>
      <c r="H8" t="s">
        <v>233</v>
      </c>
      <c r="I8" s="21"/>
      <c r="J8" s="4" t="s">
        <v>234</v>
      </c>
      <c r="K8" s="4" t="s">
        <v>85</v>
      </c>
      <c r="L8" s="4" t="s">
        <v>235</v>
      </c>
      <c r="M8" t="s">
        <v>236</v>
      </c>
    </row>
    <row r="9" spans="1:15" x14ac:dyDescent="0.35">
      <c r="A9" t="s">
        <v>237</v>
      </c>
      <c r="B9" t="s">
        <v>233</v>
      </c>
      <c r="C9" t="s">
        <v>237</v>
      </c>
      <c r="D9" t="s">
        <v>233</v>
      </c>
      <c r="E9" t="s">
        <v>237</v>
      </c>
      <c r="F9" t="s">
        <v>233</v>
      </c>
      <c r="I9" s="21"/>
      <c r="J9" s="4" t="s">
        <v>238</v>
      </c>
      <c r="K9" s="4" t="s">
        <v>239</v>
      </c>
      <c r="L9" s="4" t="s">
        <v>238</v>
      </c>
      <c r="M9" t="s">
        <v>239</v>
      </c>
    </row>
    <row r="10" spans="1:15" x14ac:dyDescent="0.35">
      <c r="A10" s="189" t="s">
        <v>286</v>
      </c>
      <c r="B10" s="38"/>
      <c r="C10" s="38"/>
      <c r="D10" s="38"/>
      <c r="E10" s="38"/>
      <c r="F10" s="38"/>
      <c r="G10" s="38"/>
      <c r="H10" s="38"/>
      <c r="I10" s="38"/>
      <c r="J10" s="190"/>
      <c r="K10" s="190"/>
      <c r="L10" s="190"/>
      <c r="M10" s="38"/>
    </row>
    <row r="11" spans="1:15" x14ac:dyDescent="0.35">
      <c r="A11" s="187" t="s">
        <v>209</v>
      </c>
      <c r="B11" s="18"/>
      <c r="C11" s="187" t="s">
        <v>209</v>
      </c>
      <c r="D11" s="18"/>
      <c r="E11" s="187" t="s">
        <v>209</v>
      </c>
      <c r="F11" s="18"/>
      <c r="G11" s="187" t="s">
        <v>209</v>
      </c>
      <c r="H11" s="18"/>
      <c r="I11" s="18"/>
      <c r="J11" s="188" t="s">
        <v>288</v>
      </c>
      <c r="K11" s="161"/>
      <c r="L11" s="188" t="s">
        <v>288</v>
      </c>
      <c r="M11" s="18"/>
    </row>
    <row r="12" spans="1:15" x14ac:dyDescent="0.35">
      <c r="A12" t="s">
        <v>240</v>
      </c>
      <c r="B12" t="s">
        <v>309</v>
      </c>
      <c r="C12" t="s">
        <v>241</v>
      </c>
      <c r="D12" t="s">
        <v>309</v>
      </c>
      <c r="E12" t="s">
        <v>242</v>
      </c>
      <c r="F12" t="s">
        <v>309</v>
      </c>
      <c r="G12" t="s">
        <v>243</v>
      </c>
      <c r="H12" t="s">
        <v>309</v>
      </c>
      <c r="I12" s="21"/>
      <c r="J12" s="4" t="s">
        <v>242</v>
      </c>
      <c r="K12" s="4" t="s">
        <v>309</v>
      </c>
      <c r="L12" s="4" t="s">
        <v>243</v>
      </c>
      <c r="M12" t="s">
        <v>309</v>
      </c>
    </row>
    <row r="13" spans="1:15" x14ac:dyDescent="0.35">
      <c r="A13" t="s">
        <v>215</v>
      </c>
      <c r="B13" t="s">
        <v>244</v>
      </c>
      <c r="C13" t="s">
        <v>215</v>
      </c>
      <c r="D13" t="s">
        <v>245</v>
      </c>
      <c r="E13" t="s">
        <v>215</v>
      </c>
      <c r="F13" t="s">
        <v>246</v>
      </c>
      <c r="G13" t="s">
        <v>215</v>
      </c>
      <c r="H13" t="s">
        <v>247</v>
      </c>
      <c r="I13" s="21"/>
      <c r="J13" t="s">
        <v>215</v>
      </c>
      <c r="K13" t="s">
        <v>248</v>
      </c>
      <c r="L13" t="s">
        <v>215</v>
      </c>
      <c r="M13" t="s">
        <v>249</v>
      </c>
    </row>
    <row r="14" spans="1:15" x14ac:dyDescent="0.35">
      <c r="A14" t="s">
        <v>222</v>
      </c>
      <c r="B14" t="s">
        <v>250</v>
      </c>
      <c r="C14" t="s">
        <v>222</v>
      </c>
      <c r="D14" t="s">
        <v>251</v>
      </c>
      <c r="E14" t="s">
        <v>222</v>
      </c>
      <c r="F14" t="s">
        <v>252</v>
      </c>
      <c r="G14" t="s">
        <v>222</v>
      </c>
      <c r="H14" t="s">
        <v>253</v>
      </c>
      <c r="I14" s="21"/>
      <c r="J14" t="s">
        <v>222</v>
      </c>
      <c r="K14" t="s">
        <v>254</v>
      </c>
      <c r="L14" t="s">
        <v>222</v>
      </c>
      <c r="M14" t="s">
        <v>255</v>
      </c>
    </row>
    <row r="15" spans="1:15" x14ac:dyDescent="0.35">
      <c r="A15" t="s">
        <v>229</v>
      </c>
      <c r="C15" t="s">
        <v>256</v>
      </c>
      <c r="D15" t="s">
        <v>257</v>
      </c>
      <c r="E15" t="s">
        <v>258</v>
      </c>
      <c r="F15" t="s">
        <v>259</v>
      </c>
      <c r="G15" t="s">
        <v>260</v>
      </c>
      <c r="H15" t="s">
        <v>261</v>
      </c>
      <c r="I15" s="21"/>
      <c r="J15" t="s">
        <v>231</v>
      </c>
      <c r="L15" t="s">
        <v>262</v>
      </c>
      <c r="M15" t="s">
        <v>263</v>
      </c>
    </row>
    <row r="16" spans="1:15" x14ac:dyDescent="0.35">
      <c r="A16" t="s">
        <v>318</v>
      </c>
      <c r="C16" t="s">
        <v>318</v>
      </c>
      <c r="E16" t="s">
        <v>318</v>
      </c>
      <c r="G16" t="s">
        <v>317</v>
      </c>
      <c r="I16" s="21"/>
      <c r="J16" t="s">
        <v>264</v>
      </c>
      <c r="K16" t="s">
        <v>265</v>
      </c>
      <c r="L16" t="s">
        <v>264</v>
      </c>
      <c r="M16" t="s">
        <v>265</v>
      </c>
    </row>
    <row r="17" spans="1:13" x14ac:dyDescent="0.35">
      <c r="G17" t="s">
        <v>266</v>
      </c>
      <c r="I17" s="21"/>
      <c r="J17" t="s">
        <v>267</v>
      </c>
      <c r="K17" t="s">
        <v>268</v>
      </c>
      <c r="L17" t="s">
        <v>267</v>
      </c>
      <c r="M17" t="s">
        <v>268</v>
      </c>
    </row>
    <row r="18" spans="1:13" x14ac:dyDescent="0.35">
      <c r="I18" s="21"/>
      <c r="J18" t="s">
        <v>319</v>
      </c>
      <c r="L18" t="s">
        <v>319</v>
      </c>
    </row>
    <row r="19" spans="1:13" x14ac:dyDescent="0.3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D6700-772F-4692-80FE-5596F3C07D4A}">
  <sheetPr>
    <pageSetUpPr fitToPage="1"/>
  </sheetPr>
  <dimension ref="A1:M19"/>
  <sheetViews>
    <sheetView tabSelected="1" zoomScale="80" zoomScaleNormal="80" workbookViewId="0">
      <selection activeCell="A4" sqref="A4"/>
    </sheetView>
  </sheetViews>
  <sheetFormatPr defaultRowHeight="14.5" x14ac:dyDescent="0.35"/>
  <cols>
    <col min="1" max="1" width="39.453125" customWidth="1"/>
    <col min="2" max="2" width="18.1796875" customWidth="1"/>
    <col min="7" max="7" width="9.81640625" customWidth="1"/>
    <col min="8" max="10" width="15.7265625" customWidth="1"/>
    <col min="11" max="11" width="12" customWidth="1"/>
    <col min="12" max="12" width="15.1796875" customWidth="1"/>
    <col min="13" max="13" width="15.7265625" style="46" customWidth="1"/>
  </cols>
  <sheetData>
    <row r="1" spans="1:13" x14ac:dyDescent="0.35">
      <c r="A1" t="s">
        <v>322</v>
      </c>
    </row>
    <row r="2" spans="1:13" ht="15" thickBot="1" x14ac:dyDescent="0.4">
      <c r="A2" t="s">
        <v>339</v>
      </c>
    </row>
    <row r="3" spans="1:13" ht="58.5" thickBot="1" x14ac:dyDescent="0.4">
      <c r="A3" s="67" t="s">
        <v>108</v>
      </c>
      <c r="B3" s="67" t="s">
        <v>162</v>
      </c>
      <c r="C3" s="83" t="s">
        <v>163</v>
      </c>
      <c r="D3" s="84" t="s">
        <v>164</v>
      </c>
      <c r="E3" s="66" t="s">
        <v>165</v>
      </c>
      <c r="F3" s="84" t="s">
        <v>166</v>
      </c>
      <c r="G3" s="66" t="s">
        <v>167</v>
      </c>
      <c r="H3" s="85" t="s">
        <v>168</v>
      </c>
      <c r="I3" s="85" t="s">
        <v>169</v>
      </c>
      <c r="J3" s="85" t="s">
        <v>329</v>
      </c>
      <c r="K3" s="86" t="s">
        <v>170</v>
      </c>
      <c r="L3" s="85" t="s">
        <v>208</v>
      </c>
      <c r="M3" s="85" t="s">
        <v>334</v>
      </c>
    </row>
    <row r="4" spans="1:13" x14ac:dyDescent="0.35">
      <c r="A4" s="68" t="s">
        <v>388</v>
      </c>
      <c r="B4" s="74" t="s">
        <v>205</v>
      </c>
      <c r="C4" s="20">
        <v>1.1000000000000001</v>
      </c>
      <c r="D4" s="20">
        <v>2.8</v>
      </c>
      <c r="E4" s="20">
        <v>1</v>
      </c>
      <c r="F4" s="20"/>
      <c r="G4" s="20"/>
      <c r="H4" s="28">
        <f t="shared" ref="H4" si="0">C4*((D4*E4)+(F4*G4))</f>
        <v>3.08</v>
      </c>
      <c r="I4" s="28">
        <v>1</v>
      </c>
      <c r="J4" s="28">
        <f>H4*I4</f>
        <v>3.08</v>
      </c>
      <c r="K4" s="28"/>
      <c r="L4" s="20">
        <v>0.6</v>
      </c>
      <c r="M4" s="28">
        <f>J4*L4</f>
        <v>1.8479999999999999</v>
      </c>
    </row>
    <row r="5" spans="1:13" ht="15" thickBot="1" x14ac:dyDescent="0.4">
      <c r="A5" s="77"/>
      <c r="B5" s="75"/>
      <c r="C5" s="20"/>
      <c r="D5" s="20"/>
      <c r="E5" s="20"/>
      <c r="F5" s="20"/>
      <c r="G5" s="20"/>
      <c r="H5" s="28"/>
      <c r="I5" s="28"/>
      <c r="J5" s="28"/>
      <c r="K5" s="28"/>
      <c r="L5" s="20"/>
      <c r="M5" s="28"/>
    </row>
    <row r="6" spans="1:13" ht="15" thickBot="1" x14ac:dyDescent="0.4">
      <c r="A6" s="50"/>
      <c r="B6" s="31"/>
      <c r="C6" s="31"/>
      <c r="D6" s="8"/>
      <c r="E6" s="8"/>
      <c r="F6" s="8"/>
      <c r="G6" s="8"/>
      <c r="H6" s="46"/>
      <c r="I6" s="55"/>
      <c r="J6" s="46"/>
      <c r="K6" s="46"/>
      <c r="L6" s="6"/>
    </row>
    <row r="7" spans="1:13" x14ac:dyDescent="0.35">
      <c r="A7" s="68" t="s">
        <v>272</v>
      </c>
      <c r="B7" s="74" t="s">
        <v>273</v>
      </c>
      <c r="C7" s="20">
        <v>1.1000000000000001</v>
      </c>
      <c r="D7" s="20">
        <v>2.8</v>
      </c>
      <c r="E7" s="20">
        <v>0.5</v>
      </c>
      <c r="F7" s="20">
        <v>1.5</v>
      </c>
      <c r="G7" s="20">
        <v>0.5</v>
      </c>
      <c r="H7" s="28">
        <f>C7*((D7*E7)+(F7*G7))</f>
        <v>2.3650000000000002</v>
      </c>
      <c r="I7" s="28">
        <v>1</v>
      </c>
      <c r="J7" s="28">
        <f t="shared" ref="J7:J13" si="1">H7*I7</f>
        <v>2.3650000000000002</v>
      </c>
      <c r="K7" s="28"/>
      <c r="L7" s="20">
        <v>0.6</v>
      </c>
      <c r="M7" s="28">
        <f t="shared" ref="M7:M13" si="2">J7*L7</f>
        <v>1.419</v>
      </c>
    </row>
    <row r="8" spans="1:13" ht="15" thickBot="1" x14ac:dyDescent="0.4">
      <c r="A8" s="77"/>
      <c r="B8" s="75" t="s">
        <v>281</v>
      </c>
      <c r="C8" s="20"/>
      <c r="D8" s="20"/>
      <c r="E8" s="20"/>
      <c r="F8" s="20"/>
      <c r="G8" s="20"/>
      <c r="H8" s="28"/>
      <c r="I8" s="28"/>
      <c r="J8" s="28"/>
      <c r="K8" s="28"/>
      <c r="L8" s="20"/>
      <c r="M8" s="28"/>
    </row>
    <row r="9" spans="1:13" ht="15" thickBot="1" x14ac:dyDescent="0.4">
      <c r="M9"/>
    </row>
    <row r="10" spans="1:13" x14ac:dyDescent="0.35">
      <c r="A10" s="68" t="s">
        <v>274</v>
      </c>
      <c r="B10" s="74" t="s">
        <v>275</v>
      </c>
      <c r="C10" s="20">
        <v>1.1000000000000001</v>
      </c>
      <c r="D10" s="20">
        <v>2.8</v>
      </c>
      <c r="E10" s="20">
        <v>0.25</v>
      </c>
      <c r="F10" s="20">
        <v>1.5</v>
      </c>
      <c r="G10" s="20">
        <v>0.75</v>
      </c>
      <c r="H10" s="28">
        <f t="shared" ref="H10:H13" si="3">C10*((D10*E10)+(F10*G10))</f>
        <v>2.0075000000000003</v>
      </c>
      <c r="I10" s="28">
        <v>1</v>
      </c>
      <c r="J10" s="28">
        <f t="shared" si="1"/>
        <v>2.0075000000000003</v>
      </c>
      <c r="K10" s="28"/>
      <c r="L10" s="20">
        <v>0.6</v>
      </c>
      <c r="M10" s="28">
        <f t="shared" si="2"/>
        <v>1.2045000000000001</v>
      </c>
    </row>
    <row r="11" spans="1:13" ht="15" thickBot="1" x14ac:dyDescent="0.4">
      <c r="A11" s="77"/>
      <c r="B11" s="75" t="s">
        <v>283</v>
      </c>
      <c r="C11" s="20"/>
      <c r="D11" s="20"/>
      <c r="E11" s="20"/>
      <c r="F11" s="20"/>
      <c r="G11" s="20"/>
      <c r="H11" s="28"/>
      <c r="I11" s="28"/>
      <c r="J11" s="28"/>
      <c r="K11" s="28"/>
      <c r="L11" s="20"/>
      <c r="M11" s="28"/>
    </row>
    <row r="12" spans="1:13" ht="15" thickBot="1" x14ac:dyDescent="0.4">
      <c r="M12"/>
    </row>
    <row r="13" spans="1:13" x14ac:dyDescent="0.35">
      <c r="A13" s="68" t="s">
        <v>32</v>
      </c>
      <c r="B13" s="74" t="s">
        <v>276</v>
      </c>
      <c r="C13" s="20">
        <v>1.1000000000000001</v>
      </c>
      <c r="D13" s="20"/>
      <c r="E13" s="20"/>
      <c r="F13" s="20">
        <v>1.5</v>
      </c>
      <c r="G13" s="20">
        <v>1</v>
      </c>
      <c r="H13" s="28">
        <f t="shared" si="3"/>
        <v>1.6500000000000001</v>
      </c>
      <c r="I13" s="28">
        <v>1</v>
      </c>
      <c r="J13" s="28">
        <f t="shared" si="1"/>
        <v>1.6500000000000001</v>
      </c>
      <c r="K13" s="28"/>
      <c r="L13" s="20">
        <v>0.6</v>
      </c>
      <c r="M13" s="28">
        <f t="shared" si="2"/>
        <v>0.99</v>
      </c>
    </row>
    <row r="14" spans="1:13" ht="15" thickBot="1" x14ac:dyDescent="0.4">
      <c r="A14" s="76"/>
      <c r="B14" s="76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28"/>
    </row>
    <row r="15" spans="1:13" x14ac:dyDescent="0.3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182"/>
    </row>
    <row r="16" spans="1:13" x14ac:dyDescent="0.35">
      <c r="A16" s="10"/>
    </row>
    <row r="17" spans="1:2" x14ac:dyDescent="0.35">
      <c r="A17" s="10"/>
    </row>
    <row r="18" spans="1:2" x14ac:dyDescent="0.35">
      <c r="A18" s="73"/>
    </row>
    <row r="19" spans="1:2" x14ac:dyDescent="0.35">
      <c r="B19" s="57"/>
    </row>
  </sheetData>
  <pageMargins left="0.7" right="0.7" top="0.75" bottom="0.75" header="0.3" footer="0.3"/>
  <pageSetup fitToWidth="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1052F-A358-4B54-85C6-53F7AD5CAD00}">
  <sheetPr>
    <pageSetUpPr fitToPage="1"/>
  </sheetPr>
  <dimension ref="A1:O19"/>
  <sheetViews>
    <sheetView zoomScale="80" zoomScaleNormal="80" workbookViewId="0">
      <selection activeCell="P69" sqref="P69"/>
    </sheetView>
  </sheetViews>
  <sheetFormatPr defaultRowHeight="14.5" x14ac:dyDescent="0.35"/>
  <cols>
    <col min="1" max="1" width="34.81640625" customWidth="1"/>
    <col min="2" max="2" width="24.1796875" customWidth="1"/>
    <col min="3" max="3" width="26" customWidth="1"/>
    <col min="4" max="4" width="8" customWidth="1"/>
    <col min="5" max="5" width="7.7265625" customWidth="1"/>
    <col min="6" max="6" width="9" customWidth="1"/>
    <col min="7" max="7" width="8.81640625" customWidth="1"/>
    <col min="8" max="8" width="8.54296875" customWidth="1"/>
    <col min="9" max="9" width="9" customWidth="1"/>
    <col min="10" max="10" width="13.1796875" customWidth="1"/>
    <col min="11" max="11" width="15.26953125" customWidth="1"/>
    <col min="12" max="13" width="16.1796875" customWidth="1"/>
    <col min="14" max="14" width="15.1796875" customWidth="1"/>
    <col min="15" max="15" width="17.1796875" style="46" customWidth="1"/>
  </cols>
  <sheetData>
    <row r="1" spans="1:15" x14ac:dyDescent="0.35">
      <c r="A1" t="s">
        <v>323</v>
      </c>
    </row>
    <row r="2" spans="1:15" ht="15" thickBot="1" x14ac:dyDescent="0.4">
      <c r="A2" t="s">
        <v>351</v>
      </c>
    </row>
    <row r="3" spans="1:15" ht="58.5" thickBot="1" x14ac:dyDescent="0.4">
      <c r="A3" s="67" t="s">
        <v>108</v>
      </c>
      <c r="B3" s="67" t="s">
        <v>162</v>
      </c>
      <c r="C3" s="67" t="s">
        <v>162</v>
      </c>
      <c r="D3" s="84" t="s">
        <v>202</v>
      </c>
      <c r="E3" s="84" t="s">
        <v>203</v>
      </c>
      <c r="F3" s="84" t="s">
        <v>164</v>
      </c>
      <c r="G3" s="66" t="s">
        <v>165</v>
      </c>
      <c r="H3" s="84" t="s">
        <v>166</v>
      </c>
      <c r="I3" s="66" t="s">
        <v>167</v>
      </c>
      <c r="J3" s="85" t="s">
        <v>168</v>
      </c>
      <c r="K3" s="85" t="s">
        <v>208</v>
      </c>
      <c r="L3" s="85" t="s">
        <v>329</v>
      </c>
      <c r="M3" s="86" t="s">
        <v>170</v>
      </c>
      <c r="N3" s="85" t="s">
        <v>208</v>
      </c>
      <c r="O3" s="85" t="s">
        <v>334</v>
      </c>
    </row>
    <row r="4" spans="1:15" x14ac:dyDescent="0.35">
      <c r="A4" s="42" t="s">
        <v>277</v>
      </c>
      <c r="B4" s="43" t="s">
        <v>204</v>
      </c>
      <c r="C4" s="43" t="s">
        <v>205</v>
      </c>
      <c r="D4" s="3">
        <v>1.1000000000000001</v>
      </c>
      <c r="E4" s="3">
        <v>1.1000000000000001</v>
      </c>
      <c r="F4" s="3">
        <v>2.8</v>
      </c>
      <c r="G4" s="3">
        <v>1</v>
      </c>
      <c r="H4" s="3"/>
      <c r="I4" s="3"/>
      <c r="J4" s="45">
        <f>D4*E4*((F4*G4)+(H4*I4))</f>
        <v>3.3880000000000003</v>
      </c>
      <c r="K4" s="45">
        <v>1</v>
      </c>
      <c r="L4" s="45">
        <f>J4*K4</f>
        <v>3.3880000000000003</v>
      </c>
      <c r="M4" s="45"/>
      <c r="N4" s="3">
        <v>0.6</v>
      </c>
      <c r="O4" s="45">
        <f>L4*N4</f>
        <v>2.0327999999999999</v>
      </c>
    </row>
    <row r="5" spans="1:15" ht="15" thickBot="1" x14ac:dyDescent="0.4">
      <c r="A5" s="48"/>
      <c r="B5" s="49" t="s">
        <v>206</v>
      </c>
      <c r="C5" s="49" t="s">
        <v>207</v>
      </c>
      <c r="D5" s="3"/>
      <c r="E5" s="3"/>
      <c r="F5" s="3"/>
      <c r="G5" s="3"/>
      <c r="H5" s="3"/>
      <c r="I5" s="3"/>
      <c r="J5" s="45"/>
      <c r="K5" s="45"/>
      <c r="L5" s="45"/>
      <c r="M5" s="45"/>
      <c r="N5" s="3"/>
      <c r="O5" s="45"/>
    </row>
    <row r="6" spans="1:15" ht="15" thickBot="1" x14ac:dyDescent="0.4">
      <c r="N6" s="6"/>
    </row>
    <row r="7" spans="1:15" x14ac:dyDescent="0.35">
      <c r="A7" s="42" t="s">
        <v>278</v>
      </c>
      <c r="B7" s="43" t="s">
        <v>279</v>
      </c>
      <c r="C7" s="69" t="s">
        <v>273</v>
      </c>
      <c r="D7" s="3">
        <v>1.1000000000000001</v>
      </c>
      <c r="E7" s="3">
        <v>1.1000000000000001</v>
      </c>
      <c r="F7" s="3">
        <v>2.8</v>
      </c>
      <c r="G7" s="3">
        <v>0.5</v>
      </c>
      <c r="H7" s="3">
        <v>1.5</v>
      </c>
      <c r="I7" s="3">
        <v>0.5</v>
      </c>
      <c r="J7" s="45">
        <f t="shared" ref="J7:J10" si="0">D7*E7*((F7*G7)+(H7*I7))</f>
        <v>2.6015000000000001</v>
      </c>
      <c r="K7" s="45">
        <v>1</v>
      </c>
      <c r="L7" s="45">
        <f t="shared" ref="L7:L10" si="1">J7*K7</f>
        <v>2.6015000000000001</v>
      </c>
      <c r="M7" s="45"/>
      <c r="N7" s="3">
        <v>0.6</v>
      </c>
      <c r="O7" s="45">
        <f>L7*N7</f>
        <v>1.5609</v>
      </c>
    </row>
    <row r="8" spans="1:15" ht="15" thickBot="1" x14ac:dyDescent="0.4">
      <c r="A8" s="48"/>
      <c r="B8" s="49" t="s">
        <v>280</v>
      </c>
      <c r="C8" s="70" t="s">
        <v>281</v>
      </c>
      <c r="D8" s="3"/>
      <c r="E8" s="3"/>
      <c r="F8" s="3"/>
      <c r="G8" s="3"/>
      <c r="H8" s="3"/>
      <c r="I8" s="3"/>
      <c r="J8" s="45"/>
      <c r="K8" s="45"/>
      <c r="L8" s="45"/>
      <c r="M8" s="45"/>
      <c r="N8" s="3"/>
      <c r="O8" s="45"/>
    </row>
    <row r="9" spans="1:15" ht="15" thickBot="1" x14ac:dyDescent="0.4">
      <c r="N9" s="6"/>
    </row>
    <row r="10" spans="1:15" ht="16.5" x14ac:dyDescent="0.35">
      <c r="A10" s="42" t="s">
        <v>354</v>
      </c>
      <c r="B10" s="71" t="s">
        <v>279</v>
      </c>
      <c r="C10" s="43" t="s">
        <v>276</v>
      </c>
      <c r="D10" s="3">
        <v>1.1000000000000001</v>
      </c>
      <c r="E10" s="3">
        <v>1.1000000000000001</v>
      </c>
      <c r="F10" s="3"/>
      <c r="G10" s="3"/>
      <c r="H10" s="3">
        <v>1.5</v>
      </c>
      <c r="I10" s="3">
        <v>1</v>
      </c>
      <c r="J10" s="45">
        <f t="shared" si="0"/>
        <v>1.8150000000000004</v>
      </c>
      <c r="K10" s="45">
        <v>1</v>
      </c>
      <c r="L10" s="45">
        <f t="shared" si="1"/>
        <v>1.8150000000000004</v>
      </c>
      <c r="M10" s="45"/>
      <c r="N10" s="3">
        <v>0.6</v>
      </c>
      <c r="O10" s="45">
        <f>L10*N10</f>
        <v>1.0890000000000002</v>
      </c>
    </row>
    <row r="11" spans="1:15" ht="15" thickBot="1" x14ac:dyDescent="0.4">
      <c r="A11" s="78"/>
      <c r="B11" s="72" t="s">
        <v>282</v>
      </c>
      <c r="C11" s="49"/>
      <c r="D11" s="3"/>
      <c r="E11" s="3"/>
      <c r="F11" s="3"/>
      <c r="G11" s="3"/>
      <c r="H11" s="3"/>
      <c r="I11" s="3"/>
      <c r="J11" s="45"/>
      <c r="K11" s="45"/>
      <c r="L11" s="45"/>
      <c r="M11" s="45"/>
      <c r="N11" s="3"/>
      <c r="O11" s="45"/>
    </row>
    <row r="12" spans="1:15" ht="15" thickBot="1" x14ac:dyDescent="0.4">
      <c r="A12" s="186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3"/>
      <c r="O12" s="182"/>
    </row>
    <row r="13" spans="1:15" x14ac:dyDescent="0.35">
      <c r="O13"/>
    </row>
    <row r="14" spans="1:15" x14ac:dyDescent="0.35">
      <c r="A14" s="73"/>
    </row>
    <row r="15" spans="1:15" ht="16.5" x14ac:dyDescent="0.35">
      <c r="A15" s="191" t="s">
        <v>393</v>
      </c>
    </row>
    <row r="17" spans="1:1" x14ac:dyDescent="0.35">
      <c r="A17" s="10"/>
    </row>
    <row r="18" spans="1:1" x14ac:dyDescent="0.35">
      <c r="A18" s="10"/>
    </row>
    <row r="19" spans="1:1" x14ac:dyDescent="0.35">
      <c r="A19" s="73"/>
    </row>
  </sheetData>
  <pageMargins left="0.7" right="0.7" top="0.75" bottom="0.75" header="0.3" footer="0.3"/>
  <pageSetup scale="95" fitToWidth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97FD1-DCEE-43DD-B606-2B5D0738D4CE}">
  <dimension ref="A1:V144"/>
  <sheetViews>
    <sheetView topLeftCell="A109" zoomScale="80" zoomScaleNormal="80" workbookViewId="0"/>
  </sheetViews>
  <sheetFormatPr defaultRowHeight="14.5" x14ac:dyDescent="0.35"/>
  <cols>
    <col min="1" max="1" width="16.1796875" style="4" customWidth="1"/>
    <col min="2" max="2" width="10.26953125" customWidth="1"/>
    <col min="3" max="3" width="7.453125" style="111" customWidth="1"/>
    <col min="4" max="4" width="12" style="111" customWidth="1"/>
    <col min="5" max="5" width="21.81640625" customWidth="1"/>
    <col min="6" max="6" width="23.7265625" customWidth="1"/>
    <col min="7" max="7" width="10.453125" customWidth="1"/>
    <col min="12" max="12" width="9.81640625" customWidth="1"/>
    <col min="13" max="14" width="15.7265625" customWidth="1"/>
    <col min="15" max="15" width="19.26953125" customWidth="1"/>
    <col min="16" max="16" width="14.1796875" customWidth="1"/>
    <col min="17" max="17" width="18.54296875" style="113" customWidth="1"/>
    <col min="18" max="18" width="13.7265625" customWidth="1"/>
    <col min="19" max="19" width="17.7265625" customWidth="1"/>
    <col min="20" max="20" width="19" customWidth="1"/>
  </cols>
  <sheetData>
    <row r="1" spans="1:22" ht="16.5" x14ac:dyDescent="0.45">
      <c r="A1" t="s">
        <v>397</v>
      </c>
    </row>
    <row r="2" spans="1:22" ht="17" thickBot="1" x14ac:dyDescent="0.5">
      <c r="A2" s="162" t="s">
        <v>383</v>
      </c>
      <c r="F2" s="162"/>
    </row>
    <row r="3" spans="1:22" ht="52" customHeight="1" thickBot="1" x14ac:dyDescent="0.4">
      <c r="A3" s="163" t="s">
        <v>326</v>
      </c>
      <c r="B3" s="66" t="s">
        <v>159</v>
      </c>
      <c r="C3" s="66" t="s">
        <v>160</v>
      </c>
      <c r="D3" s="66" t="s">
        <v>161</v>
      </c>
      <c r="E3" s="163" t="s">
        <v>289</v>
      </c>
      <c r="F3" s="163" t="s">
        <v>290</v>
      </c>
      <c r="G3" s="66" t="s">
        <v>385</v>
      </c>
      <c r="H3" s="83" t="s">
        <v>163</v>
      </c>
      <c r="I3" s="84" t="s">
        <v>164</v>
      </c>
      <c r="J3" s="66" t="s">
        <v>165</v>
      </c>
      <c r="K3" s="84" t="s">
        <v>166</v>
      </c>
      <c r="L3" s="66" t="s">
        <v>167</v>
      </c>
      <c r="M3" s="85" t="s">
        <v>168</v>
      </c>
      <c r="N3" s="172" t="s">
        <v>330</v>
      </c>
      <c r="O3" s="85" t="s">
        <v>336</v>
      </c>
      <c r="P3" s="94" t="s">
        <v>337</v>
      </c>
      <c r="Q3" s="173" t="s">
        <v>331</v>
      </c>
      <c r="R3" s="86" t="s">
        <v>170</v>
      </c>
      <c r="S3" s="85" t="s">
        <v>335</v>
      </c>
      <c r="T3" s="172" t="s">
        <v>332</v>
      </c>
    </row>
    <row r="4" spans="1:22" x14ac:dyDescent="0.35">
      <c r="A4" s="164">
        <v>2015</v>
      </c>
      <c r="B4" s="88" t="s">
        <v>171</v>
      </c>
      <c r="C4" s="89" t="s">
        <v>172</v>
      </c>
      <c r="D4" s="140">
        <v>42142</v>
      </c>
      <c r="E4" s="79"/>
      <c r="F4" s="57"/>
      <c r="G4" s="57">
        <v>8.5</v>
      </c>
      <c r="H4" s="57">
        <v>1.1000000000000001</v>
      </c>
      <c r="I4" s="57">
        <v>2.8</v>
      </c>
      <c r="J4" s="57">
        <v>1</v>
      </c>
      <c r="K4" s="57"/>
      <c r="L4" s="57"/>
      <c r="M4" s="57">
        <f t="shared" ref="M4:M67" si="0">H4*((I4*J4)+(K4*L4))</f>
        <v>3.08</v>
      </c>
      <c r="N4" s="58">
        <v>1</v>
      </c>
      <c r="O4" s="58">
        <f>M4*N4</f>
        <v>3.08</v>
      </c>
      <c r="P4" s="90">
        <v>5000</v>
      </c>
      <c r="Q4" s="91">
        <f t="shared" ref="Q4:Q61" si="1">G4/H4/((I4*J4)+(K4*L4))/N4/(P4/1000)</f>
        <v>0.55194805194805197</v>
      </c>
      <c r="R4" s="91"/>
      <c r="S4" s="58">
        <f>O4*0.6</f>
        <v>1.8479999999999999</v>
      </c>
      <c r="T4" s="58">
        <f>G4/H4/((I4*J4)+(K4*L4))/0.6/(P4/1000)</f>
        <v>0.91991341991342002</v>
      </c>
      <c r="U4" s="10"/>
      <c r="V4" s="10"/>
    </row>
    <row r="5" spans="1:22" x14ac:dyDescent="0.35">
      <c r="A5" s="165" t="s">
        <v>173</v>
      </c>
      <c r="B5" s="88" t="s">
        <v>171</v>
      </c>
      <c r="C5" s="89" t="s">
        <v>174</v>
      </c>
      <c r="D5" s="140">
        <v>42142</v>
      </c>
      <c r="E5" s="10"/>
      <c r="F5" s="10"/>
      <c r="G5" s="57">
        <v>8.5</v>
      </c>
      <c r="H5" s="57">
        <v>1.1000000000000001</v>
      </c>
      <c r="I5" s="57">
        <v>2.8</v>
      </c>
      <c r="J5" s="57">
        <v>1</v>
      </c>
      <c r="K5" s="57"/>
      <c r="L5" s="57"/>
      <c r="M5" s="57">
        <f t="shared" si="0"/>
        <v>3.08</v>
      </c>
      <c r="N5" s="58">
        <v>1</v>
      </c>
      <c r="O5" s="58">
        <f t="shared" ref="O5:O68" si="2">M5*N5</f>
        <v>3.08</v>
      </c>
      <c r="P5" s="90">
        <v>4070.7964601769909</v>
      </c>
      <c r="Q5" s="91">
        <f t="shared" si="1"/>
        <v>0.67793619424054208</v>
      </c>
      <c r="R5" s="91"/>
      <c r="S5" s="58">
        <f t="shared" ref="S5:S68" si="3">O5*0.6</f>
        <v>1.8479999999999999</v>
      </c>
      <c r="T5" s="91">
        <v>1.1298936570675702</v>
      </c>
      <c r="U5" s="10"/>
      <c r="V5" s="10"/>
    </row>
    <row r="6" spans="1:22" x14ac:dyDescent="0.35">
      <c r="A6" s="166"/>
      <c r="B6" s="25" t="s">
        <v>175</v>
      </c>
      <c r="C6" s="26" t="s">
        <v>172</v>
      </c>
      <c r="D6" s="141">
        <v>42142</v>
      </c>
      <c r="E6" s="38"/>
      <c r="F6" s="38"/>
      <c r="G6" s="35">
        <v>8.5</v>
      </c>
      <c r="H6" s="35">
        <v>1.1000000000000001</v>
      </c>
      <c r="I6" s="35">
        <v>2.8</v>
      </c>
      <c r="J6" s="35">
        <v>1</v>
      </c>
      <c r="K6" s="35"/>
      <c r="L6" s="35"/>
      <c r="M6" s="35">
        <f t="shared" si="0"/>
        <v>3.08</v>
      </c>
      <c r="N6" s="87">
        <v>1</v>
      </c>
      <c r="O6" s="87">
        <f t="shared" si="2"/>
        <v>3.08</v>
      </c>
      <c r="P6" s="29">
        <v>545.45454545454538</v>
      </c>
      <c r="Q6" s="30">
        <f t="shared" si="1"/>
        <v>5.0595238095238102</v>
      </c>
      <c r="R6" s="30"/>
      <c r="S6" s="87">
        <f t="shared" si="3"/>
        <v>1.8479999999999999</v>
      </c>
      <c r="T6" s="30">
        <v>8.4325396825396837</v>
      </c>
    </row>
    <row r="7" spans="1:22" x14ac:dyDescent="0.35">
      <c r="A7" s="166"/>
      <c r="B7" s="25" t="s">
        <v>175</v>
      </c>
      <c r="C7" s="26" t="s">
        <v>176</v>
      </c>
      <c r="D7" s="141">
        <v>42142</v>
      </c>
      <c r="E7" s="38"/>
      <c r="F7" s="38"/>
      <c r="G7" s="35">
        <v>8.5</v>
      </c>
      <c r="H7" s="35">
        <v>1.1000000000000001</v>
      </c>
      <c r="I7" s="35">
        <v>2.8</v>
      </c>
      <c r="J7" s="35">
        <v>1</v>
      </c>
      <c r="K7" s="35"/>
      <c r="L7" s="35"/>
      <c r="M7" s="35">
        <f t="shared" si="0"/>
        <v>3.08</v>
      </c>
      <c r="N7" s="87">
        <v>1</v>
      </c>
      <c r="O7" s="87">
        <f t="shared" si="2"/>
        <v>3.08</v>
      </c>
      <c r="P7" s="29">
        <v>4579.4392523364486</v>
      </c>
      <c r="Q7" s="30">
        <f t="shared" si="1"/>
        <v>0.60263715875960777</v>
      </c>
      <c r="R7" s="30"/>
      <c r="S7" s="87">
        <f t="shared" si="3"/>
        <v>1.8479999999999999</v>
      </c>
      <c r="T7" s="30">
        <v>1.0043952645993464</v>
      </c>
    </row>
    <row r="8" spans="1:22" x14ac:dyDescent="0.35">
      <c r="A8" s="89"/>
      <c r="B8" s="92" t="s">
        <v>171</v>
      </c>
      <c r="C8" s="133" t="s">
        <v>172</v>
      </c>
      <c r="D8" s="140">
        <v>42213</v>
      </c>
      <c r="E8" s="10"/>
      <c r="F8" s="93"/>
      <c r="G8" s="57">
        <v>8.5</v>
      </c>
      <c r="H8" s="57">
        <v>1.1000000000000001</v>
      </c>
      <c r="I8" s="57">
        <v>2.8</v>
      </c>
      <c r="J8" s="57">
        <v>1</v>
      </c>
      <c r="K8" s="57"/>
      <c r="L8" s="57"/>
      <c r="M8" s="57">
        <f t="shared" si="0"/>
        <v>3.08</v>
      </c>
      <c r="N8" s="58">
        <v>1</v>
      </c>
      <c r="O8" s="58">
        <f t="shared" si="2"/>
        <v>3.08</v>
      </c>
      <c r="P8" s="90">
        <v>2941.1764705882351</v>
      </c>
      <c r="Q8" s="91">
        <f t="shared" si="1"/>
        <v>0.93831168831168843</v>
      </c>
      <c r="R8" s="91"/>
      <c r="S8" s="58">
        <f t="shared" si="3"/>
        <v>1.8479999999999999</v>
      </c>
      <c r="T8" s="91">
        <v>1.563852813852814</v>
      </c>
    </row>
    <row r="9" spans="1:22" x14ac:dyDescent="0.35">
      <c r="A9" s="89"/>
      <c r="B9" s="92" t="s">
        <v>171</v>
      </c>
      <c r="C9" s="133" t="s">
        <v>177</v>
      </c>
      <c r="D9" s="140">
        <v>42213</v>
      </c>
      <c r="E9" s="10"/>
      <c r="F9" s="10"/>
      <c r="G9" s="57">
        <v>8.5</v>
      </c>
      <c r="H9" s="57">
        <v>1.1000000000000001</v>
      </c>
      <c r="I9" s="57">
        <v>2.8</v>
      </c>
      <c r="J9" s="57">
        <v>1</v>
      </c>
      <c r="K9" s="57"/>
      <c r="L9" s="57"/>
      <c r="M9" s="57">
        <f t="shared" si="0"/>
        <v>3.08</v>
      </c>
      <c r="N9" s="58">
        <v>1</v>
      </c>
      <c r="O9" s="58">
        <f t="shared" si="2"/>
        <v>3.08</v>
      </c>
      <c r="P9" s="90">
        <v>3017.2413793103447</v>
      </c>
      <c r="Q9" s="91">
        <f t="shared" si="1"/>
        <v>0.91465677179962901</v>
      </c>
      <c r="R9" s="91"/>
      <c r="S9" s="58">
        <f t="shared" si="3"/>
        <v>1.8479999999999999</v>
      </c>
      <c r="T9" s="91">
        <v>1.5244279529993816</v>
      </c>
    </row>
    <row r="10" spans="1:22" x14ac:dyDescent="0.35">
      <c r="A10" s="166"/>
      <c r="B10" s="32" t="s">
        <v>175</v>
      </c>
      <c r="C10" s="134" t="s">
        <v>172</v>
      </c>
      <c r="D10" s="141">
        <v>42213</v>
      </c>
      <c r="E10" s="38"/>
      <c r="F10" s="38"/>
      <c r="G10" s="35">
        <v>8.5</v>
      </c>
      <c r="H10" s="35">
        <v>1.1000000000000001</v>
      </c>
      <c r="I10" s="35">
        <v>2.8</v>
      </c>
      <c r="J10" s="35">
        <v>1</v>
      </c>
      <c r="K10" s="35"/>
      <c r="L10" s="35"/>
      <c r="M10" s="35">
        <f t="shared" si="0"/>
        <v>3.08</v>
      </c>
      <c r="N10" s="87">
        <v>1</v>
      </c>
      <c r="O10" s="87">
        <f t="shared" si="2"/>
        <v>3.08</v>
      </c>
      <c r="P10" s="29">
        <v>3367.3469387755104</v>
      </c>
      <c r="Q10" s="30">
        <f t="shared" si="1"/>
        <v>0.81955922865013775</v>
      </c>
      <c r="R10" s="30"/>
      <c r="S10" s="87">
        <f t="shared" si="3"/>
        <v>1.8479999999999999</v>
      </c>
      <c r="T10" s="30">
        <v>1.3659320477502297</v>
      </c>
    </row>
    <row r="11" spans="1:22" x14ac:dyDescent="0.35">
      <c r="A11" s="166"/>
      <c r="B11" s="32" t="s">
        <v>175</v>
      </c>
      <c r="C11" s="134" t="s">
        <v>178</v>
      </c>
      <c r="D11" s="141">
        <v>42213</v>
      </c>
      <c r="E11" s="38"/>
      <c r="F11" s="38"/>
      <c r="G11" s="35">
        <v>8.5</v>
      </c>
      <c r="H11" s="35">
        <v>1.1000000000000001</v>
      </c>
      <c r="I11" s="35">
        <v>2.8</v>
      </c>
      <c r="J11" s="35">
        <v>1</v>
      </c>
      <c r="K11" s="35"/>
      <c r="L11" s="35"/>
      <c r="M11" s="35">
        <f t="shared" si="0"/>
        <v>3.08</v>
      </c>
      <c r="N11" s="87">
        <v>1</v>
      </c>
      <c r="O11" s="87">
        <f t="shared" si="2"/>
        <v>3.08</v>
      </c>
      <c r="P11" s="29">
        <v>3796.2962962962961</v>
      </c>
      <c r="Q11" s="30">
        <f t="shared" si="1"/>
        <v>0.72695597085840991</v>
      </c>
      <c r="R11" s="30"/>
      <c r="S11" s="87">
        <f t="shared" si="3"/>
        <v>1.8479999999999999</v>
      </c>
      <c r="T11" s="30">
        <v>1.2115932847640165</v>
      </c>
    </row>
    <row r="12" spans="1:22" x14ac:dyDescent="0.35">
      <c r="A12" s="166"/>
      <c r="B12" s="79" t="s">
        <v>171</v>
      </c>
      <c r="C12" s="110" t="s">
        <v>172</v>
      </c>
      <c r="D12" s="142">
        <v>42297</v>
      </c>
      <c r="E12" s="10"/>
      <c r="F12" s="10"/>
      <c r="G12" s="57">
        <v>8.5</v>
      </c>
      <c r="H12" s="57">
        <v>1.1000000000000001</v>
      </c>
      <c r="I12" s="57">
        <v>2.8</v>
      </c>
      <c r="J12" s="57">
        <v>1</v>
      </c>
      <c r="K12" s="57"/>
      <c r="L12" s="57"/>
      <c r="M12" s="57">
        <f t="shared" si="0"/>
        <v>3.08</v>
      </c>
      <c r="N12" s="58">
        <v>1</v>
      </c>
      <c r="O12" s="58">
        <f t="shared" si="2"/>
        <v>3.08</v>
      </c>
      <c r="P12" s="90"/>
      <c r="Q12" s="91"/>
      <c r="R12" s="91"/>
      <c r="S12" s="58">
        <f t="shared" si="3"/>
        <v>1.8479999999999999</v>
      </c>
      <c r="T12" s="91"/>
    </row>
    <row r="13" spans="1:22" x14ac:dyDescent="0.35">
      <c r="A13" s="166"/>
      <c r="B13" s="79" t="s">
        <v>171</v>
      </c>
      <c r="C13" s="110" t="s">
        <v>179</v>
      </c>
      <c r="D13" s="142">
        <v>42297</v>
      </c>
      <c r="E13" s="10"/>
      <c r="F13" s="10"/>
      <c r="G13" s="57">
        <v>8.5</v>
      </c>
      <c r="H13" s="57">
        <v>1.1000000000000001</v>
      </c>
      <c r="I13" s="57">
        <v>2.8</v>
      </c>
      <c r="J13" s="57">
        <v>1</v>
      </c>
      <c r="K13" s="57"/>
      <c r="L13" s="57"/>
      <c r="M13" s="57">
        <f t="shared" si="0"/>
        <v>3.08</v>
      </c>
      <c r="N13" s="58">
        <v>1</v>
      </c>
      <c r="O13" s="58">
        <f t="shared" si="2"/>
        <v>3.08</v>
      </c>
      <c r="P13" s="90">
        <v>1779.6610169491528</v>
      </c>
      <c r="Q13" s="91">
        <f t="shared" si="1"/>
        <v>1.5507111935683364</v>
      </c>
      <c r="R13" s="91"/>
      <c r="S13" s="58">
        <f t="shared" si="3"/>
        <v>1.8479999999999999</v>
      </c>
      <c r="T13" s="91">
        <v>2.5845186559472273</v>
      </c>
    </row>
    <row r="14" spans="1:22" x14ac:dyDescent="0.35">
      <c r="A14" s="166"/>
      <c r="B14" s="34" t="s">
        <v>175</v>
      </c>
      <c r="C14" s="135" t="s">
        <v>172</v>
      </c>
      <c r="D14" s="143">
        <v>42297</v>
      </c>
      <c r="E14" s="38"/>
      <c r="F14" s="38"/>
      <c r="G14" s="35">
        <v>8.5</v>
      </c>
      <c r="H14" s="35">
        <v>1.1000000000000001</v>
      </c>
      <c r="I14" s="35">
        <v>2.8</v>
      </c>
      <c r="J14" s="35">
        <v>1</v>
      </c>
      <c r="K14" s="35"/>
      <c r="L14" s="35"/>
      <c r="M14" s="35">
        <f t="shared" si="0"/>
        <v>3.08</v>
      </c>
      <c r="N14" s="87">
        <v>1</v>
      </c>
      <c r="O14" s="87">
        <f t="shared" si="2"/>
        <v>3.08</v>
      </c>
      <c r="P14" s="29">
        <v>424.24242424242425</v>
      </c>
      <c r="Q14" s="30">
        <f t="shared" si="1"/>
        <v>6.5051020408163263</v>
      </c>
      <c r="R14" s="30"/>
      <c r="S14" s="87">
        <f t="shared" si="3"/>
        <v>1.8479999999999999</v>
      </c>
      <c r="T14" s="30">
        <v>10.841836734693878</v>
      </c>
    </row>
    <row r="15" spans="1:22" ht="15" thickBot="1" x14ac:dyDescent="0.4">
      <c r="A15" s="166"/>
      <c r="B15" s="34" t="s">
        <v>175</v>
      </c>
      <c r="C15" s="135" t="s">
        <v>180</v>
      </c>
      <c r="D15" s="143">
        <v>42297</v>
      </c>
      <c r="E15" s="38"/>
      <c r="F15" s="38"/>
      <c r="G15" s="35">
        <v>8.5</v>
      </c>
      <c r="H15" s="35">
        <v>1.1000000000000001</v>
      </c>
      <c r="I15" s="35">
        <v>2.8</v>
      </c>
      <c r="J15" s="35">
        <v>1</v>
      </c>
      <c r="K15" s="35"/>
      <c r="L15" s="35"/>
      <c r="M15" s="35">
        <f t="shared" si="0"/>
        <v>3.08</v>
      </c>
      <c r="N15" s="87">
        <v>1</v>
      </c>
      <c r="O15" s="87">
        <f t="shared" si="2"/>
        <v>3.08</v>
      </c>
      <c r="P15" s="29"/>
      <c r="Q15" s="30"/>
      <c r="R15" s="30"/>
      <c r="S15" s="87">
        <f t="shared" si="3"/>
        <v>1.8479999999999999</v>
      </c>
      <c r="T15" s="30"/>
    </row>
    <row r="16" spans="1:22" ht="15" thickBot="1" x14ac:dyDescent="0.4">
      <c r="A16" s="167"/>
      <c r="B16" s="104"/>
      <c r="C16" s="136"/>
      <c r="D16" s="136"/>
      <c r="E16" s="104"/>
      <c r="F16" s="104"/>
      <c r="G16" s="105"/>
      <c r="H16" s="105"/>
      <c r="I16" s="105"/>
      <c r="J16" s="105"/>
      <c r="K16" s="105"/>
      <c r="L16" s="105"/>
      <c r="M16" s="105"/>
      <c r="N16" s="106"/>
      <c r="O16" s="106"/>
      <c r="P16" s="107"/>
      <c r="Q16" s="108"/>
      <c r="R16" s="108"/>
      <c r="S16" s="106"/>
      <c r="T16" s="109"/>
    </row>
    <row r="17" spans="1:20" x14ac:dyDescent="0.35">
      <c r="A17" s="165">
        <v>2016</v>
      </c>
      <c r="B17" s="88" t="s">
        <v>171</v>
      </c>
      <c r="C17" s="89" t="s">
        <v>172</v>
      </c>
      <c r="D17" s="140">
        <v>42472</v>
      </c>
      <c r="E17" s="10"/>
      <c r="F17" s="10"/>
      <c r="G17" s="57">
        <v>8.5</v>
      </c>
      <c r="H17" s="57">
        <v>1.1000000000000001</v>
      </c>
      <c r="I17" s="57">
        <v>2.8</v>
      </c>
      <c r="J17" s="57">
        <v>1</v>
      </c>
      <c r="K17" s="57"/>
      <c r="L17" s="57"/>
      <c r="M17" s="57">
        <f t="shared" si="0"/>
        <v>3.08</v>
      </c>
      <c r="N17" s="58">
        <v>1</v>
      </c>
      <c r="O17" s="58">
        <f t="shared" si="2"/>
        <v>3.08</v>
      </c>
      <c r="P17" s="90">
        <v>3075.8988015978694</v>
      </c>
      <c r="Q17" s="91">
        <f t="shared" si="1"/>
        <v>0.89721425760386808</v>
      </c>
      <c r="R17" s="91"/>
      <c r="S17" s="58">
        <f t="shared" si="3"/>
        <v>1.8479999999999999</v>
      </c>
      <c r="T17" s="91">
        <v>1.4953570960064468</v>
      </c>
    </row>
    <row r="18" spans="1:20" x14ac:dyDescent="0.35">
      <c r="A18" s="165" t="s">
        <v>173</v>
      </c>
      <c r="B18" s="88" t="s">
        <v>171</v>
      </c>
      <c r="C18" s="89" t="s">
        <v>181</v>
      </c>
      <c r="D18" s="140">
        <v>42472</v>
      </c>
      <c r="E18" s="10"/>
      <c r="F18" s="10"/>
      <c r="G18" s="57">
        <v>8.5</v>
      </c>
      <c r="H18" s="57">
        <v>1.1000000000000001</v>
      </c>
      <c r="I18" s="57">
        <v>2.8</v>
      </c>
      <c r="J18" s="57">
        <v>1</v>
      </c>
      <c r="K18" s="57"/>
      <c r="L18" s="57"/>
      <c r="M18" s="57">
        <f t="shared" si="0"/>
        <v>3.08</v>
      </c>
      <c r="N18" s="58">
        <v>1</v>
      </c>
      <c r="O18" s="58">
        <f t="shared" si="2"/>
        <v>3.08</v>
      </c>
      <c r="P18" s="90">
        <v>3987.341772151899</v>
      </c>
      <c r="Q18" s="91">
        <f t="shared" si="1"/>
        <v>0.69212533498247775</v>
      </c>
      <c r="R18" s="91"/>
      <c r="S18" s="58">
        <f t="shared" si="3"/>
        <v>1.8479999999999999</v>
      </c>
      <c r="T18" s="91">
        <v>1.1535422249707963</v>
      </c>
    </row>
    <row r="19" spans="1:20" x14ac:dyDescent="0.35">
      <c r="A19" s="165"/>
      <c r="B19" s="25" t="s">
        <v>175</v>
      </c>
      <c r="C19" s="26" t="s">
        <v>172</v>
      </c>
      <c r="D19" s="141">
        <v>42472</v>
      </c>
      <c r="E19" s="38"/>
      <c r="F19" s="38"/>
      <c r="G19" s="35">
        <v>8.5</v>
      </c>
      <c r="H19" s="35">
        <v>1.1000000000000001</v>
      </c>
      <c r="I19" s="35">
        <v>2.8</v>
      </c>
      <c r="J19" s="35">
        <v>1</v>
      </c>
      <c r="K19" s="35"/>
      <c r="L19" s="35"/>
      <c r="M19" s="35">
        <f t="shared" si="0"/>
        <v>3.08</v>
      </c>
      <c r="N19" s="87">
        <v>1</v>
      </c>
      <c r="O19" s="87">
        <f t="shared" si="2"/>
        <v>3.08</v>
      </c>
      <c r="P19" s="29">
        <v>4642.2487223168655</v>
      </c>
      <c r="Q19" s="30">
        <f t="shared" si="1"/>
        <v>0.59448349815322299</v>
      </c>
      <c r="R19" s="30"/>
      <c r="S19" s="87">
        <f t="shared" si="3"/>
        <v>1.8479999999999999</v>
      </c>
      <c r="T19" s="30">
        <v>0.99080583025537161</v>
      </c>
    </row>
    <row r="20" spans="1:20" x14ac:dyDescent="0.35">
      <c r="A20" s="165"/>
      <c r="B20" s="25" t="s">
        <v>175</v>
      </c>
      <c r="C20" s="26" t="s">
        <v>182</v>
      </c>
      <c r="D20" s="141">
        <v>42472</v>
      </c>
      <c r="E20" s="38"/>
      <c r="F20" s="38"/>
      <c r="G20" s="35">
        <v>8.5</v>
      </c>
      <c r="H20" s="35">
        <v>1.1000000000000001</v>
      </c>
      <c r="I20" s="35">
        <v>2.8</v>
      </c>
      <c r="J20" s="35">
        <v>1</v>
      </c>
      <c r="K20" s="35"/>
      <c r="L20" s="35"/>
      <c r="M20" s="35">
        <f t="shared" si="0"/>
        <v>3.08</v>
      </c>
      <c r="N20" s="87">
        <v>1</v>
      </c>
      <c r="O20" s="87">
        <f t="shared" si="2"/>
        <v>3.08</v>
      </c>
      <c r="P20" s="29"/>
      <c r="Q20" s="30"/>
      <c r="R20" s="30"/>
      <c r="S20" s="87">
        <f t="shared" si="3"/>
        <v>1.8479999999999999</v>
      </c>
      <c r="T20" s="30"/>
    </row>
    <row r="21" spans="1:20" x14ac:dyDescent="0.35">
      <c r="A21" s="165"/>
      <c r="B21" s="79" t="s">
        <v>171</v>
      </c>
      <c r="C21" s="110" t="s">
        <v>172</v>
      </c>
      <c r="D21" s="142">
        <v>42507</v>
      </c>
      <c r="E21" s="10"/>
      <c r="F21" s="10"/>
      <c r="G21" s="57">
        <v>8.5</v>
      </c>
      <c r="H21" s="57">
        <v>1.1000000000000001</v>
      </c>
      <c r="I21" s="57">
        <v>2.8</v>
      </c>
      <c r="J21" s="57">
        <v>1</v>
      </c>
      <c r="K21" s="57"/>
      <c r="L21" s="57"/>
      <c r="M21" s="57">
        <f t="shared" si="0"/>
        <v>3.08</v>
      </c>
      <c r="N21" s="58">
        <v>1</v>
      </c>
      <c r="O21" s="58">
        <f t="shared" si="2"/>
        <v>3.08</v>
      </c>
      <c r="P21" s="90">
        <v>4419.6428571428569</v>
      </c>
      <c r="Q21" s="91">
        <f t="shared" si="1"/>
        <v>0.62442607897153357</v>
      </c>
      <c r="R21" s="91"/>
      <c r="S21" s="58">
        <f t="shared" si="3"/>
        <v>1.8479999999999999</v>
      </c>
      <c r="T21" s="91">
        <v>1.0407101316192227</v>
      </c>
    </row>
    <row r="22" spans="1:20" x14ac:dyDescent="0.35">
      <c r="A22" s="165"/>
      <c r="B22" s="79" t="s">
        <v>171</v>
      </c>
      <c r="C22" s="110" t="s">
        <v>183</v>
      </c>
      <c r="D22" s="142">
        <v>42507</v>
      </c>
      <c r="E22" s="10"/>
      <c r="F22" s="10"/>
      <c r="G22" s="57">
        <v>8.5</v>
      </c>
      <c r="H22" s="57">
        <v>1.1000000000000001</v>
      </c>
      <c r="I22" s="57">
        <v>2.8</v>
      </c>
      <c r="J22" s="57">
        <v>1</v>
      </c>
      <c r="K22" s="57"/>
      <c r="L22" s="57"/>
      <c r="M22" s="57">
        <f t="shared" si="0"/>
        <v>3.08</v>
      </c>
      <c r="N22" s="58">
        <v>1</v>
      </c>
      <c r="O22" s="58">
        <f t="shared" si="2"/>
        <v>3.08</v>
      </c>
      <c r="P22" s="90">
        <v>4730.1587301587297</v>
      </c>
      <c r="Q22" s="91">
        <f t="shared" si="1"/>
        <v>0.58343502135448455</v>
      </c>
      <c r="R22" s="91"/>
      <c r="S22" s="58">
        <f t="shared" si="3"/>
        <v>1.8479999999999999</v>
      </c>
      <c r="T22" s="91">
        <v>0.97239170225747429</v>
      </c>
    </row>
    <row r="23" spans="1:20" x14ac:dyDescent="0.35">
      <c r="A23" s="165"/>
      <c r="B23" s="34" t="s">
        <v>175</v>
      </c>
      <c r="C23" s="135" t="s">
        <v>172</v>
      </c>
      <c r="D23" s="143">
        <v>42507</v>
      </c>
      <c r="E23" s="38"/>
      <c r="F23" s="38"/>
      <c r="G23" s="35">
        <v>8.5</v>
      </c>
      <c r="H23" s="35">
        <v>1.1000000000000001</v>
      </c>
      <c r="I23" s="35">
        <v>2.8</v>
      </c>
      <c r="J23" s="35">
        <v>1</v>
      </c>
      <c r="K23" s="35"/>
      <c r="L23" s="35"/>
      <c r="M23" s="35">
        <f t="shared" si="0"/>
        <v>3.08</v>
      </c>
      <c r="N23" s="87">
        <v>1</v>
      </c>
      <c r="O23" s="87">
        <f t="shared" si="2"/>
        <v>3.08</v>
      </c>
      <c r="P23" s="29">
        <v>5034.1880341880342</v>
      </c>
      <c r="Q23" s="30">
        <f t="shared" si="1"/>
        <v>0.54819967808083259</v>
      </c>
      <c r="R23" s="30"/>
      <c r="S23" s="87">
        <f t="shared" si="3"/>
        <v>1.8479999999999999</v>
      </c>
      <c r="T23" s="30">
        <v>0.91366613013472109</v>
      </c>
    </row>
    <row r="24" spans="1:20" x14ac:dyDescent="0.35">
      <c r="A24" s="165"/>
      <c r="B24" s="34" t="s">
        <v>175</v>
      </c>
      <c r="C24" s="135" t="s">
        <v>184</v>
      </c>
      <c r="D24" s="143">
        <v>42507</v>
      </c>
      <c r="E24" s="38"/>
      <c r="F24" s="38"/>
      <c r="G24" s="35">
        <v>8.5</v>
      </c>
      <c r="H24" s="35">
        <v>1.1000000000000001</v>
      </c>
      <c r="I24" s="35">
        <v>2.8</v>
      </c>
      <c r="J24" s="35">
        <v>1</v>
      </c>
      <c r="K24" s="35"/>
      <c r="L24" s="35"/>
      <c r="M24" s="35">
        <f t="shared" si="0"/>
        <v>3.08</v>
      </c>
      <c r="N24" s="87">
        <v>1</v>
      </c>
      <c r="O24" s="87">
        <f t="shared" si="2"/>
        <v>3.08</v>
      </c>
      <c r="P24" s="29">
        <v>4503.8167938931301</v>
      </c>
      <c r="Q24" s="30">
        <f t="shared" si="1"/>
        <v>0.6127558881796169</v>
      </c>
      <c r="R24" s="30"/>
      <c r="S24" s="87">
        <f t="shared" si="3"/>
        <v>1.8479999999999999</v>
      </c>
      <c r="T24" s="30">
        <v>1.0212598136326949</v>
      </c>
    </row>
    <row r="25" spans="1:20" x14ac:dyDescent="0.35">
      <c r="A25" s="165"/>
      <c r="B25" s="79" t="s">
        <v>171</v>
      </c>
      <c r="C25" s="110" t="s">
        <v>172</v>
      </c>
      <c r="D25" s="142">
        <v>42577</v>
      </c>
      <c r="E25" s="10"/>
      <c r="F25" s="10"/>
      <c r="G25" s="57">
        <v>8.5</v>
      </c>
      <c r="H25" s="57">
        <v>1.1000000000000001</v>
      </c>
      <c r="I25" s="57">
        <v>2.8</v>
      </c>
      <c r="J25" s="57">
        <v>1</v>
      </c>
      <c r="K25" s="57"/>
      <c r="L25" s="57"/>
      <c r="M25" s="57">
        <f t="shared" si="0"/>
        <v>3.08</v>
      </c>
      <c r="N25" s="58">
        <v>1</v>
      </c>
      <c r="O25" s="58">
        <f t="shared" si="2"/>
        <v>3.08</v>
      </c>
      <c r="P25" s="90">
        <v>3715.0127226463101</v>
      </c>
      <c r="Q25" s="91">
        <f t="shared" si="1"/>
        <v>0.74286159046433031</v>
      </c>
      <c r="R25" s="91"/>
      <c r="S25" s="58">
        <f t="shared" si="3"/>
        <v>1.8479999999999999</v>
      </c>
      <c r="T25" s="91">
        <v>1.2381026507738839</v>
      </c>
    </row>
    <row r="26" spans="1:20" x14ac:dyDescent="0.35">
      <c r="A26" s="165"/>
      <c r="B26" s="79" t="s">
        <v>171</v>
      </c>
      <c r="C26" s="110" t="s">
        <v>185</v>
      </c>
      <c r="D26" s="142">
        <v>42577</v>
      </c>
      <c r="E26" s="10"/>
      <c r="F26" s="10"/>
      <c r="G26" s="57">
        <v>8.5</v>
      </c>
      <c r="H26" s="57">
        <v>1.1000000000000001</v>
      </c>
      <c r="I26" s="57">
        <v>2.8</v>
      </c>
      <c r="J26" s="57">
        <v>1</v>
      </c>
      <c r="K26" s="57"/>
      <c r="L26" s="57"/>
      <c r="M26" s="57">
        <f t="shared" si="0"/>
        <v>3.08</v>
      </c>
      <c r="N26" s="58">
        <v>1</v>
      </c>
      <c r="O26" s="58">
        <f t="shared" si="2"/>
        <v>3.08</v>
      </c>
      <c r="P26" s="90">
        <v>4696.969696969697</v>
      </c>
      <c r="Q26" s="91">
        <f t="shared" si="1"/>
        <v>0.5875576036866359</v>
      </c>
      <c r="R26" s="91"/>
      <c r="S26" s="58">
        <f t="shared" si="3"/>
        <v>1.8479999999999999</v>
      </c>
      <c r="T26" s="91">
        <v>0.97926267281105994</v>
      </c>
    </row>
    <row r="27" spans="1:20" x14ac:dyDescent="0.35">
      <c r="A27" s="165"/>
      <c r="B27" s="34" t="s">
        <v>175</v>
      </c>
      <c r="C27" s="135" t="s">
        <v>172</v>
      </c>
      <c r="D27" s="143">
        <v>42577</v>
      </c>
      <c r="E27" s="38"/>
      <c r="F27" s="38"/>
      <c r="G27" s="35">
        <v>8.5</v>
      </c>
      <c r="H27" s="35">
        <v>1.1000000000000001</v>
      </c>
      <c r="I27" s="35">
        <v>2.8</v>
      </c>
      <c r="J27" s="35">
        <v>1</v>
      </c>
      <c r="K27" s="35"/>
      <c r="L27" s="35"/>
      <c r="M27" s="35">
        <f t="shared" si="0"/>
        <v>3.08</v>
      </c>
      <c r="N27" s="87">
        <v>1</v>
      </c>
      <c r="O27" s="87">
        <f t="shared" si="2"/>
        <v>3.08</v>
      </c>
      <c r="P27" s="29">
        <v>5820.170109356015</v>
      </c>
      <c r="Q27" s="30">
        <f t="shared" si="1"/>
        <v>0.47416831602635356</v>
      </c>
      <c r="R27" s="30"/>
      <c r="S27" s="87">
        <f t="shared" si="3"/>
        <v>1.8479999999999999</v>
      </c>
      <c r="T27" s="30">
        <v>0.79028052671058935</v>
      </c>
    </row>
    <row r="28" spans="1:20" x14ac:dyDescent="0.35">
      <c r="A28" s="165"/>
      <c r="B28" s="34" t="s">
        <v>175</v>
      </c>
      <c r="C28" s="135" t="s">
        <v>180</v>
      </c>
      <c r="D28" s="143">
        <v>42577</v>
      </c>
      <c r="E28" s="38"/>
      <c r="F28" s="38"/>
      <c r="G28" s="35">
        <v>8.5</v>
      </c>
      <c r="H28" s="35">
        <v>1.1000000000000001</v>
      </c>
      <c r="I28" s="35">
        <v>2.8</v>
      </c>
      <c r="J28" s="35">
        <v>1</v>
      </c>
      <c r="K28" s="35"/>
      <c r="L28" s="35"/>
      <c r="M28" s="35">
        <f t="shared" si="0"/>
        <v>3.08</v>
      </c>
      <c r="N28" s="87">
        <v>1</v>
      </c>
      <c r="O28" s="87">
        <f t="shared" si="2"/>
        <v>3.08</v>
      </c>
      <c r="P28" s="29">
        <v>4435.8974358974365</v>
      </c>
      <c r="Q28" s="30">
        <f t="shared" si="1"/>
        <v>0.62213797762930712</v>
      </c>
      <c r="R28" s="30"/>
      <c r="S28" s="87">
        <f t="shared" si="3"/>
        <v>1.8479999999999999</v>
      </c>
      <c r="T28" s="30">
        <v>1.0368966293821786</v>
      </c>
    </row>
    <row r="29" spans="1:20" x14ac:dyDescent="0.35">
      <c r="A29" s="165"/>
      <c r="B29" s="79" t="s">
        <v>171</v>
      </c>
      <c r="C29" s="110" t="s">
        <v>172</v>
      </c>
      <c r="D29" s="142">
        <v>42633</v>
      </c>
      <c r="E29" s="10"/>
      <c r="F29" s="10"/>
      <c r="G29" s="57">
        <v>8.5</v>
      </c>
      <c r="H29" s="57">
        <v>1.1000000000000001</v>
      </c>
      <c r="I29" s="57">
        <v>2.8</v>
      </c>
      <c r="J29" s="57">
        <v>1</v>
      </c>
      <c r="K29" s="57"/>
      <c r="L29" s="57"/>
      <c r="M29" s="57">
        <f t="shared" si="0"/>
        <v>3.08</v>
      </c>
      <c r="N29" s="58">
        <v>1</v>
      </c>
      <c r="O29" s="58">
        <f t="shared" si="2"/>
        <v>3.08</v>
      </c>
      <c r="P29" s="90">
        <v>5813.7044967880083</v>
      </c>
      <c r="Q29" s="91">
        <f t="shared" si="1"/>
        <v>0.47469565425366533</v>
      </c>
      <c r="R29" s="91"/>
      <c r="S29" s="58">
        <f t="shared" si="3"/>
        <v>1.8479999999999999</v>
      </c>
      <c r="T29" s="91">
        <v>0.79115942375610893</v>
      </c>
    </row>
    <row r="30" spans="1:20" x14ac:dyDescent="0.35">
      <c r="A30" s="165"/>
      <c r="B30" s="79" t="s">
        <v>171</v>
      </c>
      <c r="C30" s="110" t="s">
        <v>185</v>
      </c>
      <c r="D30" s="142">
        <v>42633</v>
      </c>
      <c r="E30" s="10"/>
      <c r="F30" s="10"/>
      <c r="G30" s="57">
        <v>8.5</v>
      </c>
      <c r="H30" s="57">
        <v>1.1000000000000001</v>
      </c>
      <c r="I30" s="57">
        <v>2.8</v>
      </c>
      <c r="J30" s="57">
        <v>1</v>
      </c>
      <c r="K30" s="57"/>
      <c r="L30" s="57"/>
      <c r="M30" s="57">
        <f t="shared" si="0"/>
        <v>3.08</v>
      </c>
      <c r="N30" s="58">
        <v>1</v>
      </c>
      <c r="O30" s="58">
        <f t="shared" si="2"/>
        <v>3.08</v>
      </c>
      <c r="P30" s="90">
        <v>5086.2068965517237</v>
      </c>
      <c r="Q30" s="91">
        <f t="shared" si="1"/>
        <v>0.54259300022011892</v>
      </c>
      <c r="R30" s="91"/>
      <c r="S30" s="58">
        <f t="shared" si="3"/>
        <v>1.8479999999999999</v>
      </c>
      <c r="T30" s="91">
        <v>0.90432166703353167</v>
      </c>
    </row>
    <row r="31" spans="1:20" x14ac:dyDescent="0.35">
      <c r="A31" s="165"/>
      <c r="B31" s="34" t="s">
        <v>175</v>
      </c>
      <c r="C31" s="135" t="s">
        <v>172</v>
      </c>
      <c r="D31" s="143">
        <v>42633</v>
      </c>
      <c r="E31" s="38"/>
      <c r="F31" s="38"/>
      <c r="G31" s="35">
        <v>8.5</v>
      </c>
      <c r="H31" s="35">
        <v>1.1000000000000001</v>
      </c>
      <c r="I31" s="35">
        <v>2.8</v>
      </c>
      <c r="J31" s="35">
        <v>1</v>
      </c>
      <c r="K31" s="35"/>
      <c r="L31" s="35"/>
      <c r="M31" s="35">
        <f t="shared" si="0"/>
        <v>3.08</v>
      </c>
      <c r="N31" s="87">
        <v>1</v>
      </c>
      <c r="O31" s="87">
        <f t="shared" si="2"/>
        <v>3.08</v>
      </c>
      <c r="P31" s="29">
        <v>5103.0927835051543</v>
      </c>
      <c r="Q31" s="30">
        <f t="shared" si="1"/>
        <v>0.54079758625213181</v>
      </c>
      <c r="R31" s="30"/>
      <c r="S31" s="87">
        <f t="shared" si="3"/>
        <v>1.8479999999999999</v>
      </c>
      <c r="T31" s="30">
        <v>0.90132931042021969</v>
      </c>
    </row>
    <row r="32" spans="1:20" ht="15" thickBot="1" x14ac:dyDescent="0.4">
      <c r="A32" s="165"/>
      <c r="B32" s="34" t="s">
        <v>175</v>
      </c>
      <c r="C32" s="135" t="s">
        <v>186</v>
      </c>
      <c r="D32" s="143">
        <v>42633</v>
      </c>
      <c r="E32" s="38"/>
      <c r="F32" s="38"/>
      <c r="G32" s="35">
        <v>8.5</v>
      </c>
      <c r="H32" s="35">
        <v>1.1000000000000001</v>
      </c>
      <c r="I32" s="35">
        <v>2.8</v>
      </c>
      <c r="J32" s="35">
        <v>1</v>
      </c>
      <c r="K32" s="35"/>
      <c r="L32" s="35"/>
      <c r="M32" s="35">
        <f t="shared" si="0"/>
        <v>3.08</v>
      </c>
      <c r="N32" s="87">
        <v>1</v>
      </c>
      <c r="O32" s="87">
        <f t="shared" si="2"/>
        <v>3.08</v>
      </c>
      <c r="P32" s="29">
        <v>5694.9152542372885</v>
      </c>
      <c r="Q32" s="30">
        <f t="shared" si="1"/>
        <v>0.48459724799010506</v>
      </c>
      <c r="R32" s="30"/>
      <c r="S32" s="87">
        <f t="shared" si="3"/>
        <v>1.8479999999999999</v>
      </c>
      <c r="T32" s="30">
        <v>0.80766207998350847</v>
      </c>
    </row>
    <row r="33" spans="1:20" ht="15" thickBot="1" x14ac:dyDescent="0.4">
      <c r="A33" s="168"/>
      <c r="B33" s="104"/>
      <c r="C33" s="136"/>
      <c r="D33" s="136"/>
      <c r="E33" s="104"/>
      <c r="F33" s="104"/>
      <c r="G33" s="105"/>
      <c r="H33" s="105"/>
      <c r="I33" s="105"/>
      <c r="J33" s="105"/>
      <c r="K33" s="105"/>
      <c r="L33" s="105"/>
      <c r="M33" s="105"/>
      <c r="N33" s="106"/>
      <c r="O33" s="106"/>
      <c r="P33" s="115"/>
      <c r="Q33" s="108"/>
      <c r="R33" s="108"/>
      <c r="S33" s="106"/>
      <c r="T33" s="109"/>
    </row>
    <row r="34" spans="1:20" x14ac:dyDescent="0.35">
      <c r="A34" s="165">
        <v>2017</v>
      </c>
      <c r="B34" s="88" t="s">
        <v>171</v>
      </c>
      <c r="C34" s="110">
        <v>3</v>
      </c>
      <c r="D34" s="140">
        <v>42851</v>
      </c>
      <c r="E34" s="10"/>
      <c r="F34" s="10"/>
      <c r="G34" s="57">
        <v>8.5</v>
      </c>
      <c r="H34" s="57">
        <v>1.1000000000000001</v>
      </c>
      <c r="I34" s="57">
        <v>2.8</v>
      </c>
      <c r="J34" s="57">
        <v>1</v>
      </c>
      <c r="K34" s="57"/>
      <c r="L34" s="57"/>
      <c r="M34" s="57">
        <f t="shared" si="0"/>
        <v>3.08</v>
      </c>
      <c r="N34" s="58">
        <v>1</v>
      </c>
      <c r="O34" s="58">
        <f t="shared" si="2"/>
        <v>3.08</v>
      </c>
      <c r="P34" s="114">
        <v>1365.5172413793105</v>
      </c>
      <c r="Q34" s="91">
        <f t="shared" si="1"/>
        <v>2.0210219073855438</v>
      </c>
      <c r="R34" s="91"/>
      <c r="S34" s="58">
        <f t="shared" si="3"/>
        <v>1.8479999999999999</v>
      </c>
      <c r="T34" s="91">
        <v>3.3683698456425728</v>
      </c>
    </row>
    <row r="35" spans="1:20" x14ac:dyDescent="0.35">
      <c r="A35" s="165" t="s">
        <v>173</v>
      </c>
      <c r="B35" s="88" t="s">
        <v>171</v>
      </c>
      <c r="C35" s="110">
        <v>13</v>
      </c>
      <c r="D35" s="140">
        <v>42851</v>
      </c>
      <c r="E35" s="10"/>
      <c r="F35" s="10"/>
      <c r="G35" s="57">
        <v>8.5</v>
      </c>
      <c r="H35" s="57">
        <v>1.1000000000000001</v>
      </c>
      <c r="I35" s="57">
        <v>2.8</v>
      </c>
      <c r="J35" s="57">
        <v>1</v>
      </c>
      <c r="K35" s="57"/>
      <c r="L35" s="57"/>
      <c r="M35" s="57">
        <f t="shared" si="0"/>
        <v>3.08</v>
      </c>
      <c r="N35" s="58">
        <v>1</v>
      </c>
      <c r="O35" s="58">
        <f t="shared" si="2"/>
        <v>3.08</v>
      </c>
      <c r="P35" s="114">
        <v>585.6</v>
      </c>
      <c r="Q35" s="91">
        <f t="shared" si="1"/>
        <v>4.7126712085728482</v>
      </c>
      <c r="R35" s="91"/>
      <c r="S35" s="58">
        <f t="shared" si="3"/>
        <v>1.8479999999999999</v>
      </c>
      <c r="T35" s="91">
        <v>7.8544520142880803</v>
      </c>
    </row>
    <row r="36" spans="1:20" x14ac:dyDescent="0.35">
      <c r="A36" s="165"/>
      <c r="B36" s="25" t="s">
        <v>175</v>
      </c>
      <c r="C36" s="135" t="s">
        <v>172</v>
      </c>
      <c r="D36" s="141">
        <v>42851</v>
      </c>
      <c r="E36" s="38"/>
      <c r="F36" s="38"/>
      <c r="G36" s="35">
        <v>8.5</v>
      </c>
      <c r="H36" s="35">
        <v>1.1000000000000001</v>
      </c>
      <c r="I36" s="35">
        <v>2.8</v>
      </c>
      <c r="J36" s="35">
        <v>1</v>
      </c>
      <c r="K36" s="35"/>
      <c r="L36" s="35"/>
      <c r="M36" s="35">
        <f t="shared" si="0"/>
        <v>3.08</v>
      </c>
      <c r="N36" s="87">
        <v>1</v>
      </c>
      <c r="O36" s="87">
        <f t="shared" si="2"/>
        <v>3.08</v>
      </c>
      <c r="P36" s="37">
        <v>5249.3438320209971</v>
      </c>
      <c r="Q36" s="30">
        <f t="shared" si="1"/>
        <v>0.52573051948051952</v>
      </c>
      <c r="R36" s="30"/>
      <c r="S36" s="87">
        <f t="shared" si="3"/>
        <v>1.8479999999999999</v>
      </c>
      <c r="T36" s="30">
        <v>0.87621753246753264</v>
      </c>
    </row>
    <row r="37" spans="1:20" x14ac:dyDescent="0.35">
      <c r="A37" s="165"/>
      <c r="B37" s="25" t="s">
        <v>175</v>
      </c>
      <c r="C37" s="135" t="s">
        <v>187</v>
      </c>
      <c r="D37" s="141">
        <v>42851</v>
      </c>
      <c r="E37" s="38"/>
      <c r="F37" s="38"/>
      <c r="G37" s="35">
        <v>8.5</v>
      </c>
      <c r="H37" s="35">
        <v>1.1000000000000001</v>
      </c>
      <c r="I37" s="35">
        <v>2.8</v>
      </c>
      <c r="J37" s="35">
        <v>1</v>
      </c>
      <c r="K37" s="35"/>
      <c r="L37" s="35"/>
      <c r="M37" s="35">
        <f t="shared" si="0"/>
        <v>3.08</v>
      </c>
      <c r="N37" s="87">
        <v>1</v>
      </c>
      <c r="O37" s="87">
        <f t="shared" si="2"/>
        <v>3.08</v>
      </c>
      <c r="P37" s="37">
        <v>4962.2166246851384</v>
      </c>
      <c r="Q37" s="30">
        <f t="shared" si="1"/>
        <v>0.55615070208978845</v>
      </c>
      <c r="R37" s="30"/>
      <c r="S37" s="87">
        <f t="shared" si="3"/>
        <v>1.8479999999999999</v>
      </c>
      <c r="T37" s="30">
        <v>0.92691783681631412</v>
      </c>
    </row>
    <row r="38" spans="1:20" x14ac:dyDescent="0.35">
      <c r="A38" s="165"/>
      <c r="B38" s="88" t="s">
        <v>171</v>
      </c>
      <c r="C38" s="110" t="s">
        <v>172</v>
      </c>
      <c r="D38" s="142">
        <v>42871</v>
      </c>
      <c r="E38" s="10"/>
      <c r="F38" s="10"/>
      <c r="G38" s="57">
        <v>8.5</v>
      </c>
      <c r="H38" s="57">
        <v>1.1000000000000001</v>
      </c>
      <c r="I38" s="57">
        <v>2.8</v>
      </c>
      <c r="J38" s="57">
        <v>1</v>
      </c>
      <c r="K38" s="57"/>
      <c r="L38" s="57"/>
      <c r="M38" s="57">
        <f t="shared" si="0"/>
        <v>3.08</v>
      </c>
      <c r="N38" s="58">
        <v>1</v>
      </c>
      <c r="O38" s="58">
        <f t="shared" si="2"/>
        <v>3.08</v>
      </c>
      <c r="P38" s="114">
        <v>3048.9073881373574</v>
      </c>
      <c r="Q38" s="91">
        <f t="shared" si="1"/>
        <v>0.90515712955985972</v>
      </c>
      <c r="R38" s="91"/>
      <c r="S38" s="58">
        <f t="shared" si="3"/>
        <v>1.8479999999999999</v>
      </c>
      <c r="T38" s="91">
        <v>1.5085952159330995</v>
      </c>
    </row>
    <row r="39" spans="1:20" x14ac:dyDescent="0.35">
      <c r="A39" s="165"/>
      <c r="B39" s="88" t="s">
        <v>171</v>
      </c>
      <c r="C39" s="110" t="s">
        <v>188</v>
      </c>
      <c r="D39" s="142">
        <v>42871</v>
      </c>
      <c r="E39" s="10"/>
      <c r="F39" s="10"/>
      <c r="G39" s="57">
        <v>8.5</v>
      </c>
      <c r="H39" s="57">
        <v>1.1000000000000001</v>
      </c>
      <c r="I39" s="57">
        <v>2.8</v>
      </c>
      <c r="J39" s="57">
        <v>1</v>
      </c>
      <c r="K39" s="57"/>
      <c r="L39" s="57"/>
      <c r="M39" s="57">
        <f t="shared" si="0"/>
        <v>3.08</v>
      </c>
      <c r="N39" s="58">
        <v>1</v>
      </c>
      <c r="O39" s="58">
        <f t="shared" si="2"/>
        <v>3.08</v>
      </c>
      <c r="P39" s="114">
        <v>1093.0787589498807</v>
      </c>
      <c r="Q39" s="91">
        <f t="shared" si="1"/>
        <v>2.5247405432994952</v>
      </c>
      <c r="R39" s="91"/>
      <c r="S39" s="58">
        <f t="shared" si="3"/>
        <v>1.8479999999999999</v>
      </c>
      <c r="T39" s="91">
        <v>4.2079009054991587</v>
      </c>
    </row>
    <row r="40" spans="1:20" x14ac:dyDescent="0.35">
      <c r="A40" s="165"/>
      <c r="B40" s="25" t="s">
        <v>175</v>
      </c>
      <c r="C40" s="135" t="s">
        <v>172</v>
      </c>
      <c r="D40" s="143">
        <v>42871</v>
      </c>
      <c r="E40" s="38"/>
      <c r="F40" s="38"/>
      <c r="G40" s="35">
        <v>8.5</v>
      </c>
      <c r="H40" s="35">
        <v>1.1000000000000001</v>
      </c>
      <c r="I40" s="35">
        <v>2.8</v>
      </c>
      <c r="J40" s="35">
        <v>1</v>
      </c>
      <c r="K40" s="35"/>
      <c r="L40" s="35"/>
      <c r="M40" s="35">
        <f t="shared" si="0"/>
        <v>3.08</v>
      </c>
      <c r="N40" s="87">
        <v>1</v>
      </c>
      <c r="O40" s="87">
        <f t="shared" si="2"/>
        <v>3.08</v>
      </c>
      <c r="P40" s="37">
        <v>5340.1797175866495</v>
      </c>
      <c r="Q40" s="30">
        <f t="shared" si="1"/>
        <v>0.51678789960039961</v>
      </c>
      <c r="R40" s="30"/>
      <c r="S40" s="87">
        <f t="shared" si="3"/>
        <v>1.8479999999999999</v>
      </c>
      <c r="T40" s="30">
        <v>0.86131316600066599</v>
      </c>
    </row>
    <row r="41" spans="1:20" x14ac:dyDescent="0.35">
      <c r="A41" s="165"/>
      <c r="B41" s="25" t="s">
        <v>175</v>
      </c>
      <c r="C41" s="135" t="s">
        <v>189</v>
      </c>
      <c r="D41" s="143">
        <v>42871</v>
      </c>
      <c r="E41" s="38"/>
      <c r="F41" s="38"/>
      <c r="G41" s="35">
        <v>8.5</v>
      </c>
      <c r="H41" s="35">
        <v>1.1000000000000001</v>
      </c>
      <c r="I41" s="35">
        <v>2.8</v>
      </c>
      <c r="J41" s="35">
        <v>1</v>
      </c>
      <c r="K41" s="35"/>
      <c r="L41" s="35"/>
      <c r="M41" s="35">
        <f t="shared" si="0"/>
        <v>3.08</v>
      </c>
      <c r="N41" s="87">
        <v>1</v>
      </c>
      <c r="O41" s="87">
        <f t="shared" si="2"/>
        <v>3.08</v>
      </c>
      <c r="P41" s="37">
        <v>3377.1929824561403</v>
      </c>
      <c r="Q41" s="30">
        <f t="shared" si="1"/>
        <v>0.81716984314386909</v>
      </c>
      <c r="R41" s="30"/>
      <c r="S41" s="87">
        <f t="shared" si="3"/>
        <v>1.8479999999999999</v>
      </c>
      <c r="T41" s="30">
        <v>1.3619497385731152</v>
      </c>
    </row>
    <row r="42" spans="1:20" x14ac:dyDescent="0.35">
      <c r="A42" s="165"/>
      <c r="B42" s="88" t="s">
        <v>171</v>
      </c>
      <c r="C42" s="110" t="s">
        <v>172</v>
      </c>
      <c r="D42" s="142">
        <v>42913</v>
      </c>
      <c r="E42" s="10"/>
      <c r="F42" s="10"/>
      <c r="G42" s="57">
        <v>8.5</v>
      </c>
      <c r="H42" s="57">
        <v>1.1000000000000001</v>
      </c>
      <c r="I42" s="57">
        <v>2.8</v>
      </c>
      <c r="J42" s="57">
        <v>1</v>
      </c>
      <c r="K42" s="57"/>
      <c r="L42" s="57"/>
      <c r="M42" s="57">
        <f t="shared" si="0"/>
        <v>3.08</v>
      </c>
      <c r="N42" s="58">
        <v>1</v>
      </c>
      <c r="O42" s="58">
        <f t="shared" si="2"/>
        <v>3.08</v>
      </c>
      <c r="P42" s="114">
        <v>6327.0777479892758</v>
      </c>
      <c r="Q42" s="91">
        <f t="shared" si="1"/>
        <v>0.43617928681488005</v>
      </c>
      <c r="R42" s="91"/>
      <c r="S42" s="58">
        <f t="shared" si="3"/>
        <v>1.8479999999999999</v>
      </c>
      <c r="T42" s="91">
        <v>0.72696547802480016</v>
      </c>
    </row>
    <row r="43" spans="1:20" x14ac:dyDescent="0.35">
      <c r="A43" s="165"/>
      <c r="B43" s="88" t="s">
        <v>171</v>
      </c>
      <c r="C43" s="110" t="s">
        <v>190</v>
      </c>
      <c r="D43" s="142">
        <v>42913</v>
      </c>
      <c r="E43" s="10"/>
      <c r="F43" s="10"/>
      <c r="G43" s="57">
        <v>8.5</v>
      </c>
      <c r="H43" s="57">
        <v>1.1000000000000001</v>
      </c>
      <c r="I43" s="57">
        <v>2.8</v>
      </c>
      <c r="J43" s="57">
        <v>1</v>
      </c>
      <c r="K43" s="57"/>
      <c r="L43" s="57"/>
      <c r="M43" s="57">
        <f t="shared" si="0"/>
        <v>3.08</v>
      </c>
      <c r="N43" s="58">
        <v>1</v>
      </c>
      <c r="O43" s="58">
        <f t="shared" si="2"/>
        <v>3.08</v>
      </c>
      <c r="P43" s="114">
        <v>3778.0401416765058</v>
      </c>
      <c r="Q43" s="91">
        <f t="shared" si="1"/>
        <v>0.73046874999999989</v>
      </c>
      <c r="R43" s="91"/>
      <c r="S43" s="58">
        <f t="shared" si="3"/>
        <v>1.8479999999999999</v>
      </c>
      <c r="T43" s="91">
        <v>1.2174479166666665</v>
      </c>
    </row>
    <row r="44" spans="1:20" x14ac:dyDescent="0.35">
      <c r="A44" s="165"/>
      <c r="B44" s="25" t="s">
        <v>175</v>
      </c>
      <c r="C44" s="135" t="s">
        <v>172</v>
      </c>
      <c r="D44" s="143">
        <v>42913</v>
      </c>
      <c r="E44" s="38"/>
      <c r="F44" s="38"/>
      <c r="G44" s="35">
        <v>8.5</v>
      </c>
      <c r="H44" s="35">
        <v>1.1000000000000001</v>
      </c>
      <c r="I44" s="35">
        <v>2.8</v>
      </c>
      <c r="J44" s="35">
        <v>1</v>
      </c>
      <c r="K44" s="35"/>
      <c r="L44" s="35"/>
      <c r="M44" s="35">
        <f t="shared" si="0"/>
        <v>3.08</v>
      </c>
      <c r="N44" s="87">
        <v>1</v>
      </c>
      <c r="O44" s="87">
        <f t="shared" si="2"/>
        <v>3.08</v>
      </c>
      <c r="P44" s="37">
        <v>7474.5186862967157</v>
      </c>
      <c r="Q44" s="30">
        <f t="shared" si="1"/>
        <v>0.36921979535615901</v>
      </c>
      <c r="R44" s="30"/>
      <c r="S44" s="87">
        <f t="shared" si="3"/>
        <v>1.8479999999999999</v>
      </c>
      <c r="T44" s="30">
        <v>0.61536632559359827</v>
      </c>
    </row>
    <row r="45" spans="1:20" x14ac:dyDescent="0.35">
      <c r="A45" s="165"/>
      <c r="B45" s="25" t="s">
        <v>175</v>
      </c>
      <c r="C45" s="135" t="s">
        <v>180</v>
      </c>
      <c r="D45" s="143">
        <v>42913</v>
      </c>
      <c r="E45" s="38"/>
      <c r="F45" s="38"/>
      <c r="G45" s="35">
        <v>8.5</v>
      </c>
      <c r="H45" s="35">
        <v>1.1000000000000001</v>
      </c>
      <c r="I45" s="35">
        <v>2.8</v>
      </c>
      <c r="J45" s="35">
        <v>1</v>
      </c>
      <c r="K45" s="35"/>
      <c r="L45" s="35"/>
      <c r="M45" s="35">
        <f t="shared" si="0"/>
        <v>3.08</v>
      </c>
      <c r="N45" s="87">
        <v>1</v>
      </c>
      <c r="O45" s="87">
        <f t="shared" si="2"/>
        <v>3.08</v>
      </c>
      <c r="P45" s="37">
        <v>4547.3041709053914</v>
      </c>
      <c r="Q45" s="30">
        <f t="shared" si="1"/>
        <v>0.60689590052006159</v>
      </c>
      <c r="R45" s="30"/>
      <c r="S45" s="87">
        <f t="shared" si="3"/>
        <v>1.8479999999999999</v>
      </c>
      <c r="T45" s="30">
        <v>1.011493167533436</v>
      </c>
    </row>
    <row r="46" spans="1:20" x14ac:dyDescent="0.35">
      <c r="A46" s="165"/>
      <c r="B46" s="88" t="s">
        <v>171</v>
      </c>
      <c r="C46" s="110" t="s">
        <v>172</v>
      </c>
      <c r="D46" s="142">
        <v>42941</v>
      </c>
      <c r="E46" s="10"/>
      <c r="F46" s="10"/>
      <c r="G46" s="57">
        <v>8.5</v>
      </c>
      <c r="H46" s="57">
        <v>1.1000000000000001</v>
      </c>
      <c r="I46" s="57">
        <v>2.8</v>
      </c>
      <c r="J46" s="57">
        <v>1</v>
      </c>
      <c r="K46" s="57"/>
      <c r="L46" s="57"/>
      <c r="M46" s="57">
        <f t="shared" si="0"/>
        <v>3.08</v>
      </c>
      <c r="N46" s="58">
        <v>1</v>
      </c>
      <c r="O46" s="58">
        <f t="shared" si="2"/>
        <v>3.08</v>
      </c>
      <c r="P46" s="114">
        <v>3451.8348623853212</v>
      </c>
      <c r="Q46" s="91">
        <f t="shared" si="1"/>
        <v>0.7994995038184407</v>
      </c>
      <c r="R46" s="91"/>
      <c r="S46" s="58">
        <f t="shared" si="3"/>
        <v>1.8479999999999999</v>
      </c>
      <c r="T46" s="91">
        <v>1.3324991730307345</v>
      </c>
    </row>
    <row r="47" spans="1:20" x14ac:dyDescent="0.35">
      <c r="A47" s="165"/>
      <c r="B47" s="88" t="s">
        <v>171</v>
      </c>
      <c r="C47" s="110" t="s">
        <v>191</v>
      </c>
      <c r="D47" s="142">
        <v>42941</v>
      </c>
      <c r="E47" s="10"/>
      <c r="F47" s="10"/>
      <c r="G47" s="57">
        <v>8.5</v>
      </c>
      <c r="H47" s="57">
        <v>1.1000000000000001</v>
      </c>
      <c r="I47" s="57">
        <v>2.8</v>
      </c>
      <c r="J47" s="57">
        <v>1</v>
      </c>
      <c r="K47" s="57"/>
      <c r="L47" s="57"/>
      <c r="M47" s="57">
        <f t="shared" si="0"/>
        <v>3.08</v>
      </c>
      <c r="N47" s="58">
        <v>1</v>
      </c>
      <c r="O47" s="58">
        <f t="shared" si="2"/>
        <v>3.08</v>
      </c>
      <c r="P47" s="114">
        <v>2891.5662650602399</v>
      </c>
      <c r="Q47" s="91">
        <f t="shared" si="1"/>
        <v>0.95441017316017351</v>
      </c>
      <c r="R47" s="91"/>
      <c r="S47" s="58">
        <f t="shared" si="3"/>
        <v>1.8479999999999999</v>
      </c>
      <c r="T47" s="91">
        <v>1.5906836219336224</v>
      </c>
    </row>
    <row r="48" spans="1:20" x14ac:dyDescent="0.35">
      <c r="A48" s="165"/>
      <c r="B48" s="25" t="s">
        <v>175</v>
      </c>
      <c r="C48" s="135" t="s">
        <v>172</v>
      </c>
      <c r="D48" s="143">
        <v>42941</v>
      </c>
      <c r="E48" s="38"/>
      <c r="F48" s="38"/>
      <c r="G48" s="35">
        <v>8.5</v>
      </c>
      <c r="H48" s="35">
        <v>1.1000000000000001</v>
      </c>
      <c r="I48" s="35">
        <v>2.8</v>
      </c>
      <c r="J48" s="35">
        <v>1</v>
      </c>
      <c r="K48" s="35"/>
      <c r="L48" s="35"/>
      <c r="M48" s="35">
        <f t="shared" si="0"/>
        <v>3.08</v>
      </c>
      <c r="N48" s="87">
        <v>1</v>
      </c>
      <c r="O48" s="87">
        <f t="shared" si="2"/>
        <v>3.08</v>
      </c>
      <c r="P48" s="37">
        <v>4570.4845814977971</v>
      </c>
      <c r="Q48" s="30">
        <f t="shared" si="1"/>
        <v>0.60381786887810995</v>
      </c>
      <c r="R48" s="30"/>
      <c r="S48" s="87">
        <f t="shared" si="3"/>
        <v>1.8479999999999999</v>
      </c>
      <c r="T48" s="30">
        <v>1.0063631147968499</v>
      </c>
    </row>
    <row r="49" spans="1:20" x14ac:dyDescent="0.35">
      <c r="A49" s="165"/>
      <c r="B49" s="25" t="s">
        <v>175</v>
      </c>
      <c r="C49" s="135" t="s">
        <v>192</v>
      </c>
      <c r="D49" s="143">
        <v>42941</v>
      </c>
      <c r="E49" s="38"/>
      <c r="F49" s="38"/>
      <c r="G49" s="35">
        <v>8.5</v>
      </c>
      <c r="H49" s="35">
        <v>1.1000000000000001</v>
      </c>
      <c r="I49" s="35">
        <v>2.8</v>
      </c>
      <c r="J49" s="35">
        <v>1</v>
      </c>
      <c r="K49" s="35"/>
      <c r="L49" s="35"/>
      <c r="M49" s="35">
        <f t="shared" si="0"/>
        <v>3.08</v>
      </c>
      <c r="N49" s="87">
        <v>1</v>
      </c>
      <c r="O49" s="87">
        <f t="shared" si="2"/>
        <v>3.08</v>
      </c>
      <c r="P49" s="37">
        <v>1418.1818181818182</v>
      </c>
      <c r="Q49" s="30">
        <f t="shared" si="1"/>
        <v>1.9459706959706959</v>
      </c>
      <c r="R49" s="30"/>
      <c r="S49" s="87">
        <f t="shared" si="3"/>
        <v>1.8479999999999999</v>
      </c>
      <c r="T49" s="30">
        <v>3.2432844932844933</v>
      </c>
    </row>
    <row r="50" spans="1:20" x14ac:dyDescent="0.35">
      <c r="A50" s="165"/>
      <c r="B50" s="88" t="s">
        <v>171</v>
      </c>
      <c r="C50" s="110" t="s">
        <v>172</v>
      </c>
      <c r="D50" s="142">
        <v>42976</v>
      </c>
      <c r="E50" s="10"/>
      <c r="F50" s="10"/>
      <c r="G50" s="57">
        <v>8.5</v>
      </c>
      <c r="H50" s="57">
        <v>1.1000000000000001</v>
      </c>
      <c r="I50" s="57">
        <v>2.8</v>
      </c>
      <c r="J50" s="57">
        <v>1</v>
      </c>
      <c r="K50" s="57"/>
      <c r="L50" s="57"/>
      <c r="M50" s="57">
        <f t="shared" si="0"/>
        <v>3.08</v>
      </c>
      <c r="N50" s="58">
        <v>1</v>
      </c>
      <c r="O50" s="58">
        <f t="shared" si="2"/>
        <v>3.08</v>
      </c>
      <c r="P50" s="114">
        <v>4359.7560975609749</v>
      </c>
      <c r="Q50" s="91">
        <f t="shared" si="1"/>
        <v>0.63300336027608761</v>
      </c>
      <c r="R50" s="91"/>
      <c r="S50" s="58">
        <f t="shared" si="3"/>
        <v>1.8479999999999999</v>
      </c>
      <c r="T50" s="91">
        <v>1.055005600460146</v>
      </c>
    </row>
    <row r="51" spans="1:20" x14ac:dyDescent="0.35">
      <c r="A51" s="165"/>
      <c r="B51" s="88" t="s">
        <v>171</v>
      </c>
      <c r="C51" s="110" t="s">
        <v>193</v>
      </c>
      <c r="D51" s="142">
        <v>42976</v>
      </c>
      <c r="E51" s="10"/>
      <c r="F51" s="10"/>
      <c r="G51" s="57">
        <v>8.5</v>
      </c>
      <c r="H51" s="57">
        <v>1.1000000000000001</v>
      </c>
      <c r="I51" s="57">
        <v>2.8</v>
      </c>
      <c r="J51" s="57">
        <v>1</v>
      </c>
      <c r="K51" s="57"/>
      <c r="L51" s="57"/>
      <c r="M51" s="57">
        <f t="shared" si="0"/>
        <v>3.08</v>
      </c>
      <c r="N51" s="58">
        <v>1</v>
      </c>
      <c r="O51" s="58">
        <f t="shared" si="2"/>
        <v>3.08</v>
      </c>
      <c r="P51" s="114">
        <v>4808.6866597724929</v>
      </c>
      <c r="Q51" s="91">
        <f t="shared" si="1"/>
        <v>0.57390727552017862</v>
      </c>
      <c r="R51" s="91"/>
      <c r="S51" s="58">
        <f t="shared" si="3"/>
        <v>1.8479999999999999</v>
      </c>
      <c r="T51" s="91">
        <v>0.95651212586696444</v>
      </c>
    </row>
    <row r="52" spans="1:20" x14ac:dyDescent="0.35">
      <c r="A52" s="165"/>
      <c r="B52" s="25" t="s">
        <v>175</v>
      </c>
      <c r="C52" s="135" t="s">
        <v>172</v>
      </c>
      <c r="D52" s="143">
        <v>42976</v>
      </c>
      <c r="E52" s="38"/>
      <c r="F52" s="38"/>
      <c r="G52" s="35">
        <v>8.5</v>
      </c>
      <c r="H52" s="35">
        <v>1.1000000000000001</v>
      </c>
      <c r="I52" s="35">
        <v>2.8</v>
      </c>
      <c r="J52" s="35">
        <v>1</v>
      </c>
      <c r="K52" s="35"/>
      <c r="L52" s="35"/>
      <c r="M52" s="35">
        <f t="shared" si="0"/>
        <v>3.08</v>
      </c>
      <c r="N52" s="87">
        <v>1</v>
      </c>
      <c r="O52" s="87">
        <f t="shared" si="2"/>
        <v>3.08</v>
      </c>
      <c r="P52" s="37">
        <v>4287.2687704026112</v>
      </c>
      <c r="Q52" s="30">
        <f t="shared" si="1"/>
        <v>0.64370591337596417</v>
      </c>
      <c r="R52" s="30"/>
      <c r="S52" s="87">
        <f t="shared" si="3"/>
        <v>1.8479999999999999</v>
      </c>
      <c r="T52" s="30">
        <v>1.0728431889599404</v>
      </c>
    </row>
    <row r="53" spans="1:20" x14ac:dyDescent="0.35">
      <c r="A53" s="165"/>
      <c r="B53" s="25" t="s">
        <v>175</v>
      </c>
      <c r="C53" s="135" t="s">
        <v>178</v>
      </c>
      <c r="D53" s="143">
        <v>42976</v>
      </c>
      <c r="E53" s="38"/>
      <c r="F53" s="38"/>
      <c r="G53" s="35">
        <v>8.5</v>
      </c>
      <c r="H53" s="35">
        <v>1.1000000000000001</v>
      </c>
      <c r="I53" s="35">
        <v>2.8</v>
      </c>
      <c r="J53" s="35">
        <v>1</v>
      </c>
      <c r="K53" s="35"/>
      <c r="L53" s="35"/>
      <c r="M53" s="35">
        <f t="shared" si="0"/>
        <v>3.08</v>
      </c>
      <c r="N53" s="87">
        <v>1</v>
      </c>
      <c r="O53" s="87">
        <f t="shared" si="2"/>
        <v>3.08</v>
      </c>
      <c r="P53" s="37">
        <v>3106.7961165048541</v>
      </c>
      <c r="Q53" s="30">
        <f t="shared" si="1"/>
        <v>0.88829139610389618</v>
      </c>
      <c r="R53" s="30"/>
      <c r="S53" s="87">
        <f t="shared" si="3"/>
        <v>1.8479999999999999</v>
      </c>
      <c r="T53" s="30">
        <v>1.4804856601731602</v>
      </c>
    </row>
    <row r="54" spans="1:20" x14ac:dyDescent="0.35">
      <c r="A54" s="165"/>
      <c r="B54" s="88" t="s">
        <v>171</v>
      </c>
      <c r="C54" s="110" t="s">
        <v>172</v>
      </c>
      <c r="D54" s="142">
        <v>43004</v>
      </c>
      <c r="E54" s="10"/>
      <c r="F54" s="10"/>
      <c r="G54" s="57">
        <v>8.5</v>
      </c>
      <c r="H54" s="57">
        <v>1.1000000000000001</v>
      </c>
      <c r="I54" s="57">
        <v>2.8</v>
      </c>
      <c r="J54" s="57">
        <v>1</v>
      </c>
      <c r="K54" s="57"/>
      <c r="L54" s="57"/>
      <c r="M54" s="57">
        <f t="shared" si="0"/>
        <v>3.08</v>
      </c>
      <c r="N54" s="58">
        <v>1</v>
      </c>
      <c r="O54" s="58">
        <f t="shared" si="2"/>
        <v>3.08</v>
      </c>
      <c r="P54" s="114">
        <v>3882.7098078867539</v>
      </c>
      <c r="Q54" s="91">
        <f t="shared" si="1"/>
        <v>0.71077685335497853</v>
      </c>
      <c r="R54" s="91"/>
      <c r="S54" s="58">
        <f t="shared" si="3"/>
        <v>1.8479999999999999</v>
      </c>
      <c r="T54" s="91">
        <v>1.1846280889249643</v>
      </c>
    </row>
    <row r="55" spans="1:20" x14ac:dyDescent="0.35">
      <c r="A55" s="165"/>
      <c r="B55" s="88" t="s">
        <v>171</v>
      </c>
      <c r="C55" s="110" t="s">
        <v>185</v>
      </c>
      <c r="D55" s="142">
        <v>43004</v>
      </c>
      <c r="E55" s="10"/>
      <c r="F55" s="10"/>
      <c r="G55" s="57">
        <v>8.5</v>
      </c>
      <c r="H55" s="57">
        <v>1.1000000000000001</v>
      </c>
      <c r="I55" s="57">
        <v>2.8</v>
      </c>
      <c r="J55" s="57">
        <v>1</v>
      </c>
      <c r="K55" s="57"/>
      <c r="L55" s="57"/>
      <c r="M55" s="57">
        <f t="shared" si="0"/>
        <v>3.08</v>
      </c>
      <c r="N55" s="58">
        <v>1</v>
      </c>
      <c r="O55" s="58">
        <f t="shared" si="2"/>
        <v>3.08</v>
      </c>
      <c r="P55" s="114">
        <v>2862.0689655172414</v>
      </c>
      <c r="Q55" s="91">
        <f t="shared" si="1"/>
        <v>0.9642465967767172</v>
      </c>
      <c r="R55" s="91"/>
      <c r="S55" s="58">
        <f t="shared" si="3"/>
        <v>1.8479999999999999</v>
      </c>
      <c r="T55" s="91">
        <v>1.6070776612945288</v>
      </c>
    </row>
    <row r="56" spans="1:20" x14ac:dyDescent="0.35">
      <c r="A56" s="165"/>
      <c r="B56" s="25" t="s">
        <v>175</v>
      </c>
      <c r="C56" s="135" t="s">
        <v>172</v>
      </c>
      <c r="D56" s="143">
        <v>43004</v>
      </c>
      <c r="E56" s="38"/>
      <c r="F56" s="38"/>
      <c r="G56" s="35">
        <v>8.5</v>
      </c>
      <c r="H56" s="35">
        <v>1.1000000000000001</v>
      </c>
      <c r="I56" s="35">
        <v>2.8</v>
      </c>
      <c r="J56" s="35">
        <v>1</v>
      </c>
      <c r="K56" s="35"/>
      <c r="L56" s="35"/>
      <c r="M56" s="35">
        <f t="shared" si="0"/>
        <v>3.08</v>
      </c>
      <c r="N56" s="87">
        <v>1</v>
      </c>
      <c r="O56" s="87">
        <f t="shared" si="2"/>
        <v>3.08</v>
      </c>
      <c r="P56" s="37">
        <v>5782.4639289678134</v>
      </c>
      <c r="Q56" s="30">
        <f t="shared" si="1"/>
        <v>0.47726026372859387</v>
      </c>
      <c r="R56" s="30"/>
      <c r="S56" s="87">
        <f t="shared" si="3"/>
        <v>1.8479999999999999</v>
      </c>
      <c r="T56" s="30">
        <v>0.79543377288098982</v>
      </c>
    </row>
    <row r="57" spans="1:20" x14ac:dyDescent="0.35">
      <c r="A57" s="165"/>
      <c r="B57" s="25" t="s">
        <v>175</v>
      </c>
      <c r="C57" s="135" t="s">
        <v>194</v>
      </c>
      <c r="D57" s="143">
        <v>43004</v>
      </c>
      <c r="E57" s="38"/>
      <c r="F57" s="38"/>
      <c r="G57" s="35">
        <v>8.5</v>
      </c>
      <c r="H57" s="35">
        <v>1.1000000000000001</v>
      </c>
      <c r="I57" s="35">
        <v>2.8</v>
      </c>
      <c r="J57" s="35">
        <v>1</v>
      </c>
      <c r="K57" s="35"/>
      <c r="L57" s="35"/>
      <c r="M57" s="35">
        <f t="shared" si="0"/>
        <v>3.08</v>
      </c>
      <c r="N57" s="87">
        <v>1</v>
      </c>
      <c r="O57" s="87">
        <f t="shared" si="2"/>
        <v>3.08</v>
      </c>
      <c r="P57" s="37">
        <v>2328.9070480081714</v>
      </c>
      <c r="Q57" s="30">
        <f t="shared" si="1"/>
        <v>1.1849937343358399</v>
      </c>
      <c r="R57" s="30"/>
      <c r="S57" s="87">
        <f t="shared" si="3"/>
        <v>1.8479999999999999</v>
      </c>
      <c r="T57" s="30">
        <v>1.9749895572263998</v>
      </c>
    </row>
    <row r="58" spans="1:20" x14ac:dyDescent="0.35">
      <c r="A58" s="165"/>
      <c r="B58" s="88" t="s">
        <v>171</v>
      </c>
      <c r="C58" s="110" t="s">
        <v>172</v>
      </c>
      <c r="D58" s="142">
        <v>43032</v>
      </c>
      <c r="E58" s="10"/>
      <c r="F58" s="10"/>
      <c r="G58" s="57">
        <v>8.5</v>
      </c>
      <c r="H58" s="57">
        <v>1.1000000000000001</v>
      </c>
      <c r="I58" s="57">
        <v>2.8</v>
      </c>
      <c r="J58" s="57">
        <v>1</v>
      </c>
      <c r="K58" s="57"/>
      <c r="L58" s="57"/>
      <c r="M58" s="57">
        <f t="shared" si="0"/>
        <v>3.08</v>
      </c>
      <c r="N58" s="58">
        <v>1</v>
      </c>
      <c r="O58" s="58">
        <f t="shared" si="2"/>
        <v>3.08</v>
      </c>
      <c r="P58" s="114">
        <v>3801.6528925619837</v>
      </c>
      <c r="Q58" s="91">
        <f t="shared" si="1"/>
        <v>0.72593167701863348</v>
      </c>
      <c r="R58" s="91"/>
      <c r="S58" s="58">
        <f t="shared" si="3"/>
        <v>1.8479999999999999</v>
      </c>
      <c r="T58" s="91">
        <v>1.2098861283643891</v>
      </c>
    </row>
    <row r="59" spans="1:20" x14ac:dyDescent="0.35">
      <c r="A59" s="165"/>
      <c r="B59" s="88" t="s">
        <v>171</v>
      </c>
      <c r="C59" s="110" t="s">
        <v>195</v>
      </c>
      <c r="D59" s="142">
        <v>43032</v>
      </c>
      <c r="E59" s="10"/>
      <c r="F59" s="10"/>
      <c r="G59" s="57">
        <v>8.5</v>
      </c>
      <c r="H59" s="57">
        <v>1.1000000000000001</v>
      </c>
      <c r="I59" s="57">
        <v>2.8</v>
      </c>
      <c r="J59" s="57">
        <v>1</v>
      </c>
      <c r="K59" s="57"/>
      <c r="L59" s="57"/>
      <c r="M59" s="57">
        <f t="shared" si="0"/>
        <v>3.08</v>
      </c>
      <c r="N59" s="58">
        <v>1</v>
      </c>
      <c r="O59" s="58">
        <f t="shared" si="2"/>
        <v>3.08</v>
      </c>
      <c r="P59" s="114">
        <v>3971.1538461538457</v>
      </c>
      <c r="Q59" s="91">
        <f t="shared" si="1"/>
        <v>0.69494669978931489</v>
      </c>
      <c r="R59" s="91"/>
      <c r="S59" s="58">
        <f t="shared" si="3"/>
        <v>1.8479999999999999</v>
      </c>
      <c r="T59" s="91">
        <v>1.1582444996488581</v>
      </c>
    </row>
    <row r="60" spans="1:20" x14ac:dyDescent="0.35">
      <c r="A60" s="165"/>
      <c r="B60" s="25" t="s">
        <v>175</v>
      </c>
      <c r="C60" s="135" t="s">
        <v>172</v>
      </c>
      <c r="D60" s="143">
        <v>43032</v>
      </c>
      <c r="E60" s="38"/>
      <c r="F60" s="38"/>
      <c r="G60" s="35">
        <v>8.5</v>
      </c>
      <c r="H60" s="35">
        <v>1.1000000000000001</v>
      </c>
      <c r="I60" s="35">
        <v>2.8</v>
      </c>
      <c r="J60" s="35">
        <v>1</v>
      </c>
      <c r="K60" s="35"/>
      <c r="L60" s="35"/>
      <c r="M60" s="35">
        <f t="shared" si="0"/>
        <v>3.08</v>
      </c>
      <c r="N60" s="87">
        <v>1</v>
      </c>
      <c r="O60" s="87">
        <f t="shared" si="2"/>
        <v>3.08</v>
      </c>
      <c r="P60" s="37">
        <v>5503.1847133757965</v>
      </c>
      <c r="Q60" s="30">
        <f t="shared" si="1"/>
        <v>0.50148057960557957</v>
      </c>
      <c r="R60" s="30"/>
      <c r="S60" s="87">
        <f t="shared" si="3"/>
        <v>1.8479999999999999</v>
      </c>
      <c r="T60" s="30">
        <v>0.83580096600929932</v>
      </c>
    </row>
    <row r="61" spans="1:20" ht="15" thickBot="1" x14ac:dyDescent="0.4">
      <c r="A61" s="165"/>
      <c r="B61" s="25" t="s">
        <v>175</v>
      </c>
      <c r="C61" s="135" t="s">
        <v>192</v>
      </c>
      <c r="D61" s="143">
        <v>43032</v>
      </c>
      <c r="E61" s="38"/>
      <c r="F61" s="38"/>
      <c r="G61" s="35">
        <v>8.5</v>
      </c>
      <c r="H61" s="35">
        <v>1.1000000000000001</v>
      </c>
      <c r="I61" s="35">
        <v>2.8</v>
      </c>
      <c r="J61" s="35">
        <v>1</v>
      </c>
      <c r="K61" s="35"/>
      <c r="L61" s="35"/>
      <c r="M61" s="35">
        <f t="shared" si="0"/>
        <v>3.08</v>
      </c>
      <c r="N61" s="87">
        <v>1</v>
      </c>
      <c r="O61" s="87">
        <f t="shared" si="2"/>
        <v>3.08</v>
      </c>
      <c r="P61" s="37">
        <v>4829.4829482948289</v>
      </c>
      <c r="Q61" s="30">
        <f t="shared" si="1"/>
        <v>0.57143596722184431</v>
      </c>
      <c r="R61" s="30"/>
      <c r="S61" s="87">
        <f t="shared" si="3"/>
        <v>1.8479999999999999</v>
      </c>
      <c r="T61" s="30">
        <v>0.95239327870307389</v>
      </c>
    </row>
    <row r="62" spans="1:20" ht="15" thickBot="1" x14ac:dyDescent="0.4">
      <c r="A62" s="168"/>
      <c r="B62" s="104"/>
      <c r="C62" s="136"/>
      <c r="D62" s="136"/>
      <c r="E62" s="104"/>
      <c r="F62" s="104"/>
      <c r="G62" s="105"/>
      <c r="H62" s="105"/>
      <c r="I62" s="105"/>
      <c r="J62" s="105"/>
      <c r="K62" s="105"/>
      <c r="L62" s="105"/>
      <c r="M62" s="105"/>
      <c r="N62" s="106"/>
      <c r="O62" s="106"/>
      <c r="P62" s="115"/>
      <c r="Q62" s="108"/>
      <c r="R62" s="108"/>
      <c r="S62" s="106"/>
      <c r="T62" s="109"/>
    </row>
    <row r="63" spans="1:20" x14ac:dyDescent="0.35">
      <c r="A63" s="165">
        <v>2018</v>
      </c>
      <c r="B63" s="10" t="s">
        <v>171</v>
      </c>
      <c r="C63" s="110">
        <v>3</v>
      </c>
      <c r="D63" s="142">
        <v>43214</v>
      </c>
      <c r="E63" s="10"/>
      <c r="F63" s="10"/>
      <c r="G63" s="57">
        <v>8.5</v>
      </c>
      <c r="H63" s="57">
        <v>1.1000000000000001</v>
      </c>
      <c r="I63" s="57">
        <v>2.8</v>
      </c>
      <c r="J63" s="57">
        <v>1</v>
      </c>
      <c r="K63" s="57"/>
      <c r="L63" s="57"/>
      <c r="M63" s="57">
        <f t="shared" si="0"/>
        <v>3.08</v>
      </c>
      <c r="N63" s="58">
        <v>1</v>
      </c>
      <c r="O63" s="58">
        <f t="shared" si="2"/>
        <v>3.08</v>
      </c>
      <c r="P63" s="112"/>
      <c r="Q63" s="91"/>
      <c r="R63" s="91"/>
      <c r="S63" s="58">
        <f t="shared" si="3"/>
        <v>1.8479999999999999</v>
      </c>
      <c r="T63" s="91"/>
    </row>
    <row r="64" spans="1:20" x14ac:dyDescent="0.35">
      <c r="A64" s="165" t="s">
        <v>173</v>
      </c>
      <c r="B64" s="10" t="s">
        <v>171</v>
      </c>
      <c r="C64" s="110">
        <v>13</v>
      </c>
      <c r="D64" s="142">
        <v>43214</v>
      </c>
      <c r="E64" s="10"/>
      <c r="F64" s="10"/>
      <c r="G64" s="57">
        <v>8.5</v>
      </c>
      <c r="H64" s="57">
        <v>1.1000000000000001</v>
      </c>
      <c r="I64" s="57">
        <v>2.8</v>
      </c>
      <c r="J64" s="57">
        <v>1</v>
      </c>
      <c r="K64" s="57"/>
      <c r="L64" s="57"/>
      <c r="M64" s="57">
        <f t="shared" si="0"/>
        <v>3.08</v>
      </c>
      <c r="N64" s="58">
        <v>1</v>
      </c>
      <c r="O64" s="58">
        <f t="shared" si="2"/>
        <v>3.08</v>
      </c>
      <c r="P64" s="112"/>
      <c r="Q64" s="91"/>
      <c r="R64" s="91"/>
      <c r="S64" s="58">
        <f t="shared" si="3"/>
        <v>1.8479999999999999</v>
      </c>
      <c r="T64" s="91"/>
    </row>
    <row r="65" spans="1:20" x14ac:dyDescent="0.35">
      <c r="B65" s="38" t="s">
        <v>196</v>
      </c>
      <c r="C65" s="135">
        <v>3</v>
      </c>
      <c r="D65" s="143">
        <v>43214</v>
      </c>
      <c r="E65" s="38"/>
      <c r="F65" s="38"/>
      <c r="G65" s="35">
        <v>8.5</v>
      </c>
      <c r="H65" s="35">
        <v>1.1000000000000001</v>
      </c>
      <c r="I65" s="35">
        <v>2.8</v>
      </c>
      <c r="J65" s="35">
        <v>1</v>
      </c>
      <c r="K65" s="35"/>
      <c r="L65" s="35"/>
      <c r="M65" s="35">
        <f t="shared" si="0"/>
        <v>3.08</v>
      </c>
      <c r="N65" s="87">
        <v>1</v>
      </c>
      <c r="O65" s="87">
        <f t="shared" si="2"/>
        <v>3.08</v>
      </c>
      <c r="P65" s="39"/>
      <c r="Q65" s="30"/>
      <c r="R65" s="30"/>
      <c r="S65" s="87">
        <f t="shared" si="3"/>
        <v>1.8479999999999999</v>
      </c>
      <c r="T65" s="30"/>
    </row>
    <row r="66" spans="1:20" x14ac:dyDescent="0.35">
      <c r="B66" s="38" t="s">
        <v>196</v>
      </c>
      <c r="C66" s="135">
        <v>55</v>
      </c>
      <c r="D66" s="143">
        <v>43214</v>
      </c>
      <c r="E66" s="38"/>
      <c r="F66" s="38"/>
      <c r="G66" s="35">
        <v>8.5</v>
      </c>
      <c r="H66" s="35">
        <v>1.1000000000000001</v>
      </c>
      <c r="I66" s="35">
        <v>2.8</v>
      </c>
      <c r="J66" s="35">
        <v>1</v>
      </c>
      <c r="K66" s="35"/>
      <c r="L66" s="35"/>
      <c r="M66" s="35">
        <f t="shared" si="0"/>
        <v>3.08</v>
      </c>
      <c r="N66" s="87">
        <v>1</v>
      </c>
      <c r="O66" s="87">
        <f t="shared" si="2"/>
        <v>3.08</v>
      </c>
      <c r="P66" s="39"/>
      <c r="Q66" s="30"/>
      <c r="R66" s="30"/>
      <c r="S66" s="87">
        <f t="shared" si="3"/>
        <v>1.8479999999999999</v>
      </c>
      <c r="T66" s="30"/>
    </row>
    <row r="67" spans="1:20" x14ac:dyDescent="0.35">
      <c r="B67" s="10" t="s">
        <v>175</v>
      </c>
      <c r="C67" s="110">
        <v>3</v>
      </c>
      <c r="D67" s="142">
        <v>43214</v>
      </c>
      <c r="E67" s="10"/>
      <c r="F67" s="10"/>
      <c r="G67" s="57">
        <v>8.5</v>
      </c>
      <c r="H67" s="57">
        <v>1.1000000000000001</v>
      </c>
      <c r="I67" s="57">
        <v>2.8</v>
      </c>
      <c r="J67" s="57">
        <v>1</v>
      </c>
      <c r="K67" s="57"/>
      <c r="L67" s="57"/>
      <c r="M67" s="57">
        <f t="shared" si="0"/>
        <v>3.08</v>
      </c>
      <c r="N67" s="58">
        <v>1</v>
      </c>
      <c r="O67" s="58">
        <f t="shared" si="2"/>
        <v>3.08</v>
      </c>
      <c r="P67" s="112"/>
      <c r="Q67" s="91"/>
      <c r="R67" s="91"/>
      <c r="S67" s="58">
        <f t="shared" si="3"/>
        <v>1.8479999999999999</v>
      </c>
      <c r="T67" s="91"/>
    </row>
    <row r="68" spans="1:20" x14ac:dyDescent="0.35">
      <c r="B68" s="10" t="s">
        <v>175</v>
      </c>
      <c r="C68" s="110">
        <v>85</v>
      </c>
      <c r="D68" s="142">
        <v>43214</v>
      </c>
      <c r="E68" s="10"/>
      <c r="F68" s="10"/>
      <c r="G68" s="57">
        <v>8.5</v>
      </c>
      <c r="H68" s="57">
        <v>1.1000000000000001</v>
      </c>
      <c r="I68" s="57">
        <v>2.8</v>
      </c>
      <c r="J68" s="57">
        <v>1</v>
      </c>
      <c r="K68" s="57"/>
      <c r="L68" s="57"/>
      <c r="M68" s="57">
        <f t="shared" ref="M68:M130" si="4">H68*((I68*J68)+(K68*L68))</f>
        <v>3.08</v>
      </c>
      <c r="N68" s="58">
        <v>1</v>
      </c>
      <c r="O68" s="58">
        <f t="shared" si="2"/>
        <v>3.08</v>
      </c>
      <c r="P68" s="112"/>
      <c r="Q68" s="91"/>
      <c r="R68" s="91"/>
      <c r="S68" s="58">
        <f t="shared" si="3"/>
        <v>1.8479999999999999</v>
      </c>
      <c r="T68" s="91"/>
    </row>
    <row r="69" spans="1:20" x14ac:dyDescent="0.35">
      <c r="A69" s="165"/>
      <c r="B69" s="38" t="s">
        <v>171</v>
      </c>
      <c r="C69" s="135">
        <v>3</v>
      </c>
      <c r="D69" s="143">
        <v>43242</v>
      </c>
      <c r="E69" s="38"/>
      <c r="F69" s="38"/>
      <c r="G69" s="35">
        <v>8.5</v>
      </c>
      <c r="H69" s="35">
        <v>1.1000000000000001</v>
      </c>
      <c r="I69" s="35">
        <v>2.8</v>
      </c>
      <c r="J69" s="35">
        <v>1</v>
      </c>
      <c r="K69" s="35"/>
      <c r="L69" s="35"/>
      <c r="M69" s="35">
        <f t="shared" si="4"/>
        <v>3.08</v>
      </c>
      <c r="N69" s="87">
        <v>1</v>
      </c>
      <c r="O69" s="87">
        <f t="shared" ref="O69:O131" si="5">M69*N69</f>
        <v>3.08</v>
      </c>
      <c r="P69" s="37">
        <v>4959.3495934959346</v>
      </c>
      <c r="Q69" s="30">
        <f t="shared" ref="Q69:Q131" si="6">G69/H69/((I69*J69)+(K69*L69))/N69/(P69/1000)</f>
        <v>0.55647221630828192</v>
      </c>
      <c r="R69" s="30"/>
      <c r="S69" s="87">
        <f t="shared" ref="S69:S131" si="7">O69*0.6</f>
        <v>1.8479999999999999</v>
      </c>
      <c r="T69" s="30">
        <v>0.92745369384713661</v>
      </c>
    </row>
    <row r="70" spans="1:20" x14ac:dyDescent="0.35">
      <c r="A70" s="165"/>
      <c r="B70" s="38" t="s">
        <v>171</v>
      </c>
      <c r="C70" s="135">
        <v>28</v>
      </c>
      <c r="D70" s="143">
        <v>43242</v>
      </c>
      <c r="E70" s="38"/>
      <c r="F70" s="38"/>
      <c r="G70" s="35">
        <v>8.5</v>
      </c>
      <c r="H70" s="35">
        <v>1.1000000000000001</v>
      </c>
      <c r="I70" s="35">
        <v>2.8</v>
      </c>
      <c r="J70" s="35">
        <v>1</v>
      </c>
      <c r="K70" s="35"/>
      <c r="L70" s="35"/>
      <c r="M70" s="35">
        <f t="shared" si="4"/>
        <v>3.08</v>
      </c>
      <c r="N70" s="87">
        <v>1</v>
      </c>
      <c r="O70" s="87">
        <f t="shared" si="5"/>
        <v>3.08</v>
      </c>
      <c r="P70" s="37"/>
      <c r="Q70" s="30"/>
      <c r="R70" s="30"/>
      <c r="S70" s="87">
        <f t="shared" si="7"/>
        <v>1.8479999999999999</v>
      </c>
      <c r="T70" s="30"/>
    </row>
    <row r="71" spans="1:20" x14ac:dyDescent="0.35">
      <c r="A71" s="165"/>
      <c r="B71" s="10" t="s">
        <v>196</v>
      </c>
      <c r="C71" s="110">
        <v>3</v>
      </c>
      <c r="D71" s="142">
        <v>43242</v>
      </c>
      <c r="E71" s="10"/>
      <c r="F71" s="10"/>
      <c r="G71" s="57">
        <v>8.5</v>
      </c>
      <c r="H71" s="57">
        <v>1.1000000000000001</v>
      </c>
      <c r="I71" s="57">
        <v>2.8</v>
      </c>
      <c r="J71" s="57">
        <v>1</v>
      </c>
      <c r="K71" s="57"/>
      <c r="L71" s="57"/>
      <c r="M71" s="57">
        <f t="shared" si="4"/>
        <v>3.08</v>
      </c>
      <c r="N71" s="58">
        <v>1</v>
      </c>
      <c r="O71" s="58">
        <f t="shared" si="5"/>
        <v>3.08</v>
      </c>
      <c r="P71" s="114">
        <v>3763.7795275590552</v>
      </c>
      <c r="Q71" s="91">
        <f t="shared" si="6"/>
        <v>0.73323642884312346</v>
      </c>
      <c r="R71" s="91"/>
      <c r="S71" s="58">
        <f t="shared" si="7"/>
        <v>1.8479999999999999</v>
      </c>
      <c r="T71" s="91">
        <v>1.2220607147385392</v>
      </c>
    </row>
    <row r="72" spans="1:20" x14ac:dyDescent="0.35">
      <c r="A72" s="165"/>
      <c r="B72" s="10" t="s">
        <v>196</v>
      </c>
      <c r="C72" s="110">
        <v>70</v>
      </c>
      <c r="D72" s="142">
        <v>43242</v>
      </c>
      <c r="E72" s="10"/>
      <c r="F72" s="10"/>
      <c r="G72" s="57">
        <v>8.5</v>
      </c>
      <c r="H72" s="57">
        <v>1.1000000000000001</v>
      </c>
      <c r="I72" s="57">
        <v>2.8</v>
      </c>
      <c r="J72" s="57">
        <v>1</v>
      </c>
      <c r="K72" s="57"/>
      <c r="L72" s="57"/>
      <c r="M72" s="57">
        <f t="shared" si="4"/>
        <v>3.08</v>
      </c>
      <c r="N72" s="58">
        <v>1</v>
      </c>
      <c r="O72" s="58">
        <f t="shared" si="5"/>
        <v>3.08</v>
      </c>
      <c r="P72" s="114"/>
      <c r="Q72" s="91"/>
      <c r="R72" s="91"/>
      <c r="S72" s="58">
        <f t="shared" si="7"/>
        <v>1.8479999999999999</v>
      </c>
      <c r="T72" s="91"/>
    </row>
    <row r="73" spans="1:20" x14ac:dyDescent="0.35">
      <c r="A73" s="165"/>
      <c r="B73" s="38" t="s">
        <v>175</v>
      </c>
      <c r="C73" s="135">
        <v>3</v>
      </c>
      <c r="D73" s="143">
        <v>43242</v>
      </c>
      <c r="E73" s="38"/>
      <c r="F73" s="38"/>
      <c r="G73" s="35">
        <v>8.5</v>
      </c>
      <c r="H73" s="35">
        <v>1.1000000000000001</v>
      </c>
      <c r="I73" s="35">
        <v>2.8</v>
      </c>
      <c r="J73" s="35">
        <v>1</v>
      </c>
      <c r="K73" s="35"/>
      <c r="L73" s="35"/>
      <c r="M73" s="35">
        <f t="shared" si="4"/>
        <v>3.08</v>
      </c>
      <c r="N73" s="87">
        <v>1</v>
      </c>
      <c r="O73" s="87">
        <f t="shared" si="5"/>
        <v>3.08</v>
      </c>
      <c r="P73" s="37">
        <v>4414</v>
      </c>
      <c r="Q73" s="30">
        <f t="shared" si="6"/>
        <v>0.62522434520622117</v>
      </c>
      <c r="R73" s="30"/>
      <c r="S73" s="87">
        <f t="shared" si="7"/>
        <v>1.8479999999999999</v>
      </c>
      <c r="T73" s="30">
        <v>1.0420405753437019</v>
      </c>
    </row>
    <row r="74" spans="1:20" x14ac:dyDescent="0.35">
      <c r="A74" s="165"/>
      <c r="B74" s="38" t="s">
        <v>175</v>
      </c>
      <c r="C74" s="135">
        <v>85</v>
      </c>
      <c r="D74" s="143">
        <v>43242</v>
      </c>
      <c r="E74" s="38"/>
      <c r="F74" s="38"/>
      <c r="G74" s="35">
        <v>8.5</v>
      </c>
      <c r="H74" s="35">
        <v>1.1000000000000001</v>
      </c>
      <c r="I74" s="35">
        <v>2.8</v>
      </c>
      <c r="J74" s="35">
        <v>1</v>
      </c>
      <c r="K74" s="35"/>
      <c r="L74" s="35"/>
      <c r="M74" s="35">
        <f t="shared" si="4"/>
        <v>3.08</v>
      </c>
      <c r="N74" s="87">
        <v>1</v>
      </c>
      <c r="O74" s="87">
        <f t="shared" si="5"/>
        <v>3.08</v>
      </c>
      <c r="P74" s="37"/>
      <c r="Q74" s="30"/>
      <c r="R74" s="30"/>
      <c r="S74" s="87">
        <f t="shared" si="7"/>
        <v>1.8479999999999999</v>
      </c>
      <c r="T74" s="30"/>
    </row>
    <row r="75" spans="1:20" x14ac:dyDescent="0.35">
      <c r="A75" s="165"/>
      <c r="B75" s="10" t="s">
        <v>171</v>
      </c>
      <c r="C75" s="110">
        <v>2.5</v>
      </c>
      <c r="D75" s="142">
        <v>43263</v>
      </c>
      <c r="E75" s="10"/>
      <c r="F75" s="10"/>
      <c r="G75" s="57">
        <v>8.5</v>
      </c>
      <c r="H75" s="57">
        <v>1.1000000000000001</v>
      </c>
      <c r="I75" s="57">
        <v>2.8</v>
      </c>
      <c r="J75" s="57">
        <v>1</v>
      </c>
      <c r="K75" s="57"/>
      <c r="L75" s="57"/>
      <c r="M75" s="57">
        <f t="shared" si="4"/>
        <v>3.08</v>
      </c>
      <c r="N75" s="58">
        <v>1</v>
      </c>
      <c r="O75" s="58">
        <f t="shared" si="5"/>
        <v>3.08</v>
      </c>
      <c r="P75" s="114">
        <v>6674.5562130177514</v>
      </c>
      <c r="Q75" s="91">
        <f t="shared" si="6"/>
        <v>0.41347172331214888</v>
      </c>
      <c r="R75" s="91"/>
      <c r="S75" s="58">
        <f t="shared" si="7"/>
        <v>1.8479999999999999</v>
      </c>
      <c r="T75" s="91">
        <v>0.68911953885358146</v>
      </c>
    </row>
    <row r="76" spans="1:20" x14ac:dyDescent="0.35">
      <c r="A76" s="165"/>
      <c r="B76" s="10" t="s">
        <v>171</v>
      </c>
      <c r="C76" s="110">
        <v>35</v>
      </c>
      <c r="D76" s="142">
        <v>43263</v>
      </c>
      <c r="E76" s="10"/>
      <c r="F76" s="10"/>
      <c r="G76" s="57">
        <v>8.5</v>
      </c>
      <c r="H76" s="57">
        <v>1.1000000000000001</v>
      </c>
      <c r="I76" s="57">
        <v>2.8</v>
      </c>
      <c r="J76" s="57">
        <v>1</v>
      </c>
      <c r="K76" s="57"/>
      <c r="L76" s="57"/>
      <c r="M76" s="57">
        <f t="shared" si="4"/>
        <v>3.08</v>
      </c>
      <c r="N76" s="58">
        <v>1</v>
      </c>
      <c r="O76" s="58">
        <f t="shared" si="5"/>
        <v>3.08</v>
      </c>
      <c r="P76" s="114"/>
      <c r="Q76" s="91"/>
      <c r="R76" s="91"/>
      <c r="S76" s="58">
        <f t="shared" si="7"/>
        <v>1.8479999999999999</v>
      </c>
      <c r="T76" s="91"/>
    </row>
    <row r="77" spans="1:20" x14ac:dyDescent="0.35">
      <c r="A77" s="165"/>
      <c r="B77" s="38" t="s">
        <v>196</v>
      </c>
      <c r="C77" s="135">
        <v>2.5</v>
      </c>
      <c r="D77" s="143">
        <v>43263</v>
      </c>
      <c r="E77" s="38"/>
      <c r="F77" s="38"/>
      <c r="G77" s="35">
        <v>8.5</v>
      </c>
      <c r="H77" s="35">
        <v>1.1000000000000001</v>
      </c>
      <c r="I77" s="35">
        <v>2.8</v>
      </c>
      <c r="J77" s="35">
        <v>1</v>
      </c>
      <c r="K77" s="35"/>
      <c r="L77" s="35"/>
      <c r="M77" s="35">
        <f t="shared" si="4"/>
        <v>3.08</v>
      </c>
      <c r="N77" s="87">
        <v>1</v>
      </c>
      <c r="O77" s="87">
        <f t="shared" si="5"/>
        <v>3.08</v>
      </c>
      <c r="P77" s="37">
        <v>6330.7776560788607</v>
      </c>
      <c r="Q77" s="30">
        <f t="shared" si="6"/>
        <v>0.43592436974789917</v>
      </c>
      <c r="R77" s="30"/>
      <c r="S77" s="87">
        <f t="shared" si="7"/>
        <v>1.8479999999999999</v>
      </c>
      <c r="T77" s="30">
        <v>0.72654061624649868</v>
      </c>
    </row>
    <row r="78" spans="1:20" x14ac:dyDescent="0.35">
      <c r="A78" s="165"/>
      <c r="B78" s="38" t="s">
        <v>196</v>
      </c>
      <c r="C78" s="135">
        <v>92</v>
      </c>
      <c r="D78" s="143">
        <v>43263</v>
      </c>
      <c r="E78" s="38"/>
      <c r="F78" s="38"/>
      <c r="G78" s="35">
        <v>8.5</v>
      </c>
      <c r="H78" s="35">
        <v>1.1000000000000001</v>
      </c>
      <c r="I78" s="35">
        <v>2.8</v>
      </c>
      <c r="J78" s="35">
        <v>1</v>
      </c>
      <c r="K78" s="35"/>
      <c r="L78" s="35"/>
      <c r="M78" s="35">
        <f t="shared" si="4"/>
        <v>3.08</v>
      </c>
      <c r="N78" s="87">
        <v>1</v>
      </c>
      <c r="O78" s="87">
        <f t="shared" si="5"/>
        <v>3.08</v>
      </c>
      <c r="P78" s="37"/>
      <c r="Q78" s="30"/>
      <c r="R78" s="30"/>
      <c r="S78" s="87">
        <f t="shared" si="7"/>
        <v>1.8479999999999999</v>
      </c>
      <c r="T78" s="30"/>
    </row>
    <row r="79" spans="1:20" x14ac:dyDescent="0.35">
      <c r="A79" s="165"/>
      <c r="B79" s="10" t="s">
        <v>175</v>
      </c>
      <c r="C79" s="110">
        <v>2.5</v>
      </c>
      <c r="D79" s="142">
        <v>43263</v>
      </c>
      <c r="E79" s="10"/>
      <c r="F79" s="10"/>
      <c r="G79" s="57">
        <v>8.5</v>
      </c>
      <c r="H79" s="57">
        <v>1.1000000000000001</v>
      </c>
      <c r="I79" s="57">
        <v>2.8</v>
      </c>
      <c r="J79" s="57">
        <v>1</v>
      </c>
      <c r="K79" s="57"/>
      <c r="L79" s="57"/>
      <c r="M79" s="57">
        <f t="shared" si="4"/>
        <v>3.08</v>
      </c>
      <c r="N79" s="58">
        <v>1</v>
      </c>
      <c r="O79" s="58">
        <f t="shared" si="5"/>
        <v>3.08</v>
      </c>
      <c r="P79" s="114">
        <v>5561</v>
      </c>
      <c r="Q79" s="91">
        <f t="shared" si="6"/>
        <v>0.49626690518616434</v>
      </c>
      <c r="R79" s="91"/>
      <c r="S79" s="58">
        <f t="shared" si="7"/>
        <v>1.8479999999999999</v>
      </c>
      <c r="T79" s="91">
        <v>0.82711150864360727</v>
      </c>
    </row>
    <row r="80" spans="1:20" x14ac:dyDescent="0.35">
      <c r="A80" s="165"/>
      <c r="B80" s="10" t="s">
        <v>175</v>
      </c>
      <c r="C80" s="110">
        <v>77</v>
      </c>
      <c r="D80" s="142">
        <v>43263</v>
      </c>
      <c r="E80" s="10"/>
      <c r="F80" s="10"/>
      <c r="G80" s="57">
        <v>8.5</v>
      </c>
      <c r="H80" s="57">
        <v>1.1000000000000001</v>
      </c>
      <c r="I80" s="57">
        <v>2.8</v>
      </c>
      <c r="J80" s="57">
        <v>1</v>
      </c>
      <c r="K80" s="57"/>
      <c r="L80" s="57"/>
      <c r="M80" s="57">
        <f t="shared" si="4"/>
        <v>3.08</v>
      </c>
      <c r="N80" s="58">
        <v>1</v>
      </c>
      <c r="O80" s="58">
        <f t="shared" si="5"/>
        <v>3.08</v>
      </c>
      <c r="P80" s="114"/>
      <c r="Q80" s="91"/>
      <c r="R80" s="91"/>
      <c r="S80" s="58">
        <f t="shared" si="7"/>
        <v>1.8479999999999999</v>
      </c>
      <c r="T80" s="91"/>
    </row>
    <row r="81" spans="1:20" x14ac:dyDescent="0.35">
      <c r="B81" s="38" t="s">
        <v>171</v>
      </c>
      <c r="C81" s="135">
        <v>3</v>
      </c>
      <c r="D81" s="143">
        <v>43291</v>
      </c>
      <c r="E81" s="38"/>
      <c r="F81" s="38"/>
      <c r="G81" s="35">
        <v>8.5</v>
      </c>
      <c r="H81" s="35">
        <v>1.1000000000000001</v>
      </c>
      <c r="I81" s="35">
        <v>2.8</v>
      </c>
      <c r="J81" s="35">
        <v>1</v>
      </c>
      <c r="K81" s="35"/>
      <c r="L81" s="35"/>
      <c r="M81" s="35">
        <f t="shared" si="4"/>
        <v>3.08</v>
      </c>
      <c r="N81" s="87">
        <v>1</v>
      </c>
      <c r="O81" s="87">
        <f t="shared" si="5"/>
        <v>3.08</v>
      </c>
      <c r="P81" s="39"/>
      <c r="Q81" s="30"/>
      <c r="R81" s="30"/>
      <c r="S81" s="87">
        <f t="shared" si="7"/>
        <v>1.8479999999999999</v>
      </c>
      <c r="T81" s="30"/>
    </row>
    <row r="82" spans="1:20" x14ac:dyDescent="0.35">
      <c r="B82" s="38" t="s">
        <v>196</v>
      </c>
      <c r="C82" s="135">
        <v>3</v>
      </c>
      <c r="D82" s="143">
        <v>43291</v>
      </c>
      <c r="E82" s="38"/>
      <c r="F82" s="38"/>
      <c r="G82" s="35">
        <v>8.5</v>
      </c>
      <c r="H82" s="35">
        <v>1.1000000000000001</v>
      </c>
      <c r="I82" s="35">
        <v>2.8</v>
      </c>
      <c r="J82" s="35">
        <v>1</v>
      </c>
      <c r="K82" s="35"/>
      <c r="L82" s="35"/>
      <c r="M82" s="35">
        <f t="shared" si="4"/>
        <v>3.08</v>
      </c>
      <c r="N82" s="87">
        <v>1</v>
      </c>
      <c r="O82" s="87">
        <f t="shared" si="5"/>
        <v>3.08</v>
      </c>
      <c r="P82" s="39"/>
      <c r="Q82" s="30"/>
      <c r="R82" s="30"/>
      <c r="S82" s="87">
        <f t="shared" si="7"/>
        <v>1.8479999999999999</v>
      </c>
      <c r="T82" s="30"/>
    </row>
    <row r="83" spans="1:20" x14ac:dyDescent="0.35">
      <c r="B83" s="38" t="s">
        <v>175</v>
      </c>
      <c r="C83" s="135">
        <v>3</v>
      </c>
      <c r="D83" s="143">
        <v>43291</v>
      </c>
      <c r="E83" s="38"/>
      <c r="F83" s="38"/>
      <c r="G83" s="35">
        <v>8.5</v>
      </c>
      <c r="H83" s="35">
        <v>1.1000000000000001</v>
      </c>
      <c r="I83" s="35">
        <v>2.8</v>
      </c>
      <c r="J83" s="35">
        <v>1</v>
      </c>
      <c r="K83" s="35"/>
      <c r="L83" s="35"/>
      <c r="M83" s="35">
        <f t="shared" si="4"/>
        <v>3.08</v>
      </c>
      <c r="N83" s="87">
        <v>1</v>
      </c>
      <c r="O83" s="87">
        <f t="shared" si="5"/>
        <v>3.08</v>
      </c>
      <c r="P83" s="39"/>
      <c r="Q83" s="30"/>
      <c r="R83" s="30"/>
      <c r="S83" s="87">
        <f t="shared" si="7"/>
        <v>1.8479999999999999</v>
      </c>
      <c r="T83" s="30"/>
    </row>
    <row r="84" spans="1:20" x14ac:dyDescent="0.35">
      <c r="B84" s="10" t="s">
        <v>171</v>
      </c>
      <c r="C84" s="110">
        <v>3</v>
      </c>
      <c r="D84" s="142">
        <v>43340</v>
      </c>
      <c r="E84" s="10"/>
      <c r="F84" s="10"/>
      <c r="G84" s="57">
        <v>8.5</v>
      </c>
      <c r="H84" s="57">
        <v>1.1000000000000001</v>
      </c>
      <c r="I84" s="57">
        <v>2.8</v>
      </c>
      <c r="J84" s="57">
        <v>1</v>
      </c>
      <c r="K84" s="57"/>
      <c r="L84" s="57"/>
      <c r="M84" s="57">
        <f t="shared" si="4"/>
        <v>3.08</v>
      </c>
      <c r="N84" s="58">
        <v>1</v>
      </c>
      <c r="O84" s="58">
        <f t="shared" si="5"/>
        <v>3.08</v>
      </c>
      <c r="P84" s="112"/>
      <c r="Q84" s="91"/>
      <c r="R84" s="91"/>
      <c r="S84" s="58">
        <f t="shared" si="7"/>
        <v>1.8479999999999999</v>
      </c>
      <c r="T84" s="91"/>
    </row>
    <row r="85" spans="1:20" x14ac:dyDescent="0.35">
      <c r="B85" s="10" t="s">
        <v>196</v>
      </c>
      <c r="C85" s="110">
        <v>3</v>
      </c>
      <c r="D85" s="142">
        <v>43340</v>
      </c>
      <c r="E85" s="10"/>
      <c r="F85" s="10"/>
      <c r="G85" s="57">
        <v>8.5</v>
      </c>
      <c r="H85" s="57">
        <v>1.1000000000000001</v>
      </c>
      <c r="I85" s="57">
        <v>2.8</v>
      </c>
      <c r="J85" s="57">
        <v>1</v>
      </c>
      <c r="K85" s="57"/>
      <c r="L85" s="57"/>
      <c r="M85" s="57">
        <f t="shared" si="4"/>
        <v>3.08</v>
      </c>
      <c r="N85" s="58">
        <v>1</v>
      </c>
      <c r="O85" s="58">
        <f t="shared" si="5"/>
        <v>3.08</v>
      </c>
      <c r="P85" s="112"/>
      <c r="Q85" s="91"/>
      <c r="R85" s="91"/>
      <c r="S85" s="58">
        <f t="shared" si="7"/>
        <v>1.8479999999999999</v>
      </c>
      <c r="T85" s="91"/>
    </row>
    <row r="86" spans="1:20" x14ac:dyDescent="0.35">
      <c r="B86" s="10" t="s">
        <v>175</v>
      </c>
      <c r="C86" s="110">
        <v>3</v>
      </c>
      <c r="D86" s="142">
        <v>43340</v>
      </c>
      <c r="E86" s="10"/>
      <c r="F86" s="10"/>
      <c r="G86" s="57">
        <v>8.5</v>
      </c>
      <c r="H86" s="57">
        <v>1.1000000000000001</v>
      </c>
      <c r="I86" s="57">
        <v>2.8</v>
      </c>
      <c r="J86" s="57">
        <v>1</v>
      </c>
      <c r="K86" s="57"/>
      <c r="L86" s="57"/>
      <c r="M86" s="57">
        <f t="shared" si="4"/>
        <v>3.08</v>
      </c>
      <c r="N86" s="58">
        <v>1</v>
      </c>
      <c r="O86" s="58">
        <f t="shared" si="5"/>
        <v>3.08</v>
      </c>
      <c r="P86" s="112"/>
      <c r="Q86" s="91"/>
      <c r="R86" s="91"/>
      <c r="S86" s="58">
        <f t="shared" si="7"/>
        <v>1.8479999999999999</v>
      </c>
      <c r="T86" s="91"/>
    </row>
    <row r="87" spans="1:20" x14ac:dyDescent="0.35">
      <c r="A87" s="165"/>
      <c r="B87" s="38" t="s">
        <v>171</v>
      </c>
      <c r="C87" s="135">
        <v>3</v>
      </c>
      <c r="D87" s="143">
        <v>43361</v>
      </c>
      <c r="E87" s="38"/>
      <c r="F87" s="38"/>
      <c r="G87" s="35">
        <v>8.5</v>
      </c>
      <c r="H87" s="35">
        <v>1.1000000000000001</v>
      </c>
      <c r="I87" s="35">
        <v>2.8</v>
      </c>
      <c r="J87" s="35">
        <v>1</v>
      </c>
      <c r="K87" s="35"/>
      <c r="L87" s="35"/>
      <c r="M87" s="35">
        <f t="shared" si="4"/>
        <v>3.08</v>
      </c>
      <c r="N87" s="87">
        <v>1</v>
      </c>
      <c r="O87" s="87">
        <f t="shared" si="5"/>
        <v>3.08</v>
      </c>
      <c r="P87" s="37">
        <v>5601.9417475728151</v>
      </c>
      <c r="Q87" s="30">
        <f t="shared" si="6"/>
        <v>0.4926399423799771</v>
      </c>
      <c r="R87" s="30"/>
      <c r="S87" s="87">
        <f t="shared" si="7"/>
        <v>1.8479999999999999</v>
      </c>
      <c r="T87" s="30">
        <v>0.82106657063329513</v>
      </c>
    </row>
    <row r="88" spans="1:20" x14ac:dyDescent="0.35">
      <c r="A88" s="165"/>
      <c r="B88" s="38" t="s">
        <v>196</v>
      </c>
      <c r="C88" s="135">
        <v>3</v>
      </c>
      <c r="D88" s="143">
        <v>43361</v>
      </c>
      <c r="E88" s="38"/>
      <c r="F88" s="38"/>
      <c r="G88" s="35">
        <v>8.5</v>
      </c>
      <c r="H88" s="35">
        <v>1.1000000000000001</v>
      </c>
      <c r="I88" s="35">
        <v>2.8</v>
      </c>
      <c r="J88" s="35">
        <v>1</v>
      </c>
      <c r="K88" s="35"/>
      <c r="L88" s="35"/>
      <c r="M88" s="35">
        <f t="shared" si="4"/>
        <v>3.08</v>
      </c>
      <c r="N88" s="87">
        <v>1</v>
      </c>
      <c r="O88" s="87">
        <f t="shared" si="5"/>
        <v>3.08</v>
      </c>
      <c r="P88" s="37">
        <v>5570.8245243128958</v>
      </c>
      <c r="Q88" s="30">
        <f t="shared" si="6"/>
        <v>0.49539170506912444</v>
      </c>
      <c r="R88" s="30"/>
      <c r="S88" s="87">
        <f t="shared" si="7"/>
        <v>1.8479999999999999</v>
      </c>
      <c r="T88" s="30">
        <v>0.82565284178187415</v>
      </c>
    </row>
    <row r="89" spans="1:20" x14ac:dyDescent="0.35">
      <c r="A89" s="165"/>
      <c r="B89" s="38" t="s">
        <v>175</v>
      </c>
      <c r="C89" s="135">
        <v>3</v>
      </c>
      <c r="D89" s="143">
        <v>43361</v>
      </c>
      <c r="E89" s="38"/>
      <c r="F89" s="38"/>
      <c r="G89" s="35">
        <v>8.5</v>
      </c>
      <c r="H89" s="35">
        <v>1.1000000000000001</v>
      </c>
      <c r="I89" s="35">
        <v>2.8</v>
      </c>
      <c r="J89" s="35">
        <v>1</v>
      </c>
      <c r="K89" s="35"/>
      <c r="L89" s="35"/>
      <c r="M89" s="35">
        <f t="shared" si="4"/>
        <v>3.08</v>
      </c>
      <c r="N89" s="87">
        <v>1</v>
      </c>
      <c r="O89" s="87">
        <f t="shared" si="5"/>
        <v>3.08</v>
      </c>
      <c r="P89" s="37">
        <v>6464.0883977900548</v>
      </c>
      <c r="Q89" s="30">
        <f t="shared" si="6"/>
        <v>0.42693417693417701</v>
      </c>
      <c r="R89" s="30"/>
      <c r="S89" s="87">
        <f t="shared" si="7"/>
        <v>1.8479999999999999</v>
      </c>
      <c r="T89" s="30">
        <v>0.71155696155696169</v>
      </c>
    </row>
    <row r="90" spans="1:20" x14ac:dyDescent="0.35">
      <c r="A90" s="165"/>
      <c r="B90" s="10" t="s">
        <v>171</v>
      </c>
      <c r="C90" s="110">
        <v>3</v>
      </c>
      <c r="D90" s="142">
        <v>43396</v>
      </c>
      <c r="E90" s="10"/>
      <c r="F90" s="10"/>
      <c r="G90" s="57">
        <v>8.5</v>
      </c>
      <c r="H90" s="57">
        <v>1.1000000000000001</v>
      </c>
      <c r="I90" s="57">
        <v>2.8</v>
      </c>
      <c r="J90" s="57">
        <v>1</v>
      </c>
      <c r="K90" s="57"/>
      <c r="L90" s="57"/>
      <c r="M90" s="57">
        <f t="shared" si="4"/>
        <v>3.08</v>
      </c>
      <c r="N90" s="58">
        <v>1</v>
      </c>
      <c r="O90" s="58">
        <f t="shared" si="5"/>
        <v>3.08</v>
      </c>
      <c r="P90" s="114"/>
      <c r="Q90" s="91"/>
      <c r="R90" s="91"/>
      <c r="S90" s="58">
        <f t="shared" si="7"/>
        <v>1.8479999999999999</v>
      </c>
      <c r="T90" s="91"/>
    </row>
    <row r="91" spans="1:20" x14ac:dyDescent="0.35">
      <c r="A91" s="165"/>
      <c r="B91" s="10" t="s">
        <v>196</v>
      </c>
      <c r="C91" s="110">
        <v>3</v>
      </c>
      <c r="D91" s="142">
        <v>43396</v>
      </c>
      <c r="E91" s="10"/>
      <c r="F91" s="10"/>
      <c r="G91" s="57">
        <v>8.5</v>
      </c>
      <c r="H91" s="57">
        <v>1.1000000000000001</v>
      </c>
      <c r="I91" s="57">
        <v>2.8</v>
      </c>
      <c r="J91" s="57">
        <v>1</v>
      </c>
      <c r="K91" s="57"/>
      <c r="L91" s="57"/>
      <c r="M91" s="57">
        <f t="shared" si="4"/>
        <v>3.08</v>
      </c>
      <c r="N91" s="58">
        <v>1</v>
      </c>
      <c r="O91" s="58">
        <f t="shared" si="5"/>
        <v>3.08</v>
      </c>
      <c r="P91" s="114"/>
      <c r="Q91" s="91"/>
      <c r="R91" s="91"/>
      <c r="S91" s="58">
        <f t="shared" si="7"/>
        <v>1.8479999999999999</v>
      </c>
      <c r="T91" s="91"/>
    </row>
    <row r="92" spans="1:20" ht="15" thickBot="1" x14ac:dyDescent="0.4">
      <c r="A92" s="165"/>
      <c r="B92" s="10" t="s">
        <v>175</v>
      </c>
      <c r="C92" s="110">
        <v>3</v>
      </c>
      <c r="D92" s="142">
        <v>43396</v>
      </c>
      <c r="E92" s="10"/>
      <c r="F92" s="10"/>
      <c r="G92" s="57">
        <v>8.5</v>
      </c>
      <c r="H92" s="57">
        <v>1.1000000000000001</v>
      </c>
      <c r="I92" s="57">
        <v>2.8</v>
      </c>
      <c r="J92" s="57">
        <v>1</v>
      </c>
      <c r="K92" s="57"/>
      <c r="L92" s="57"/>
      <c r="M92" s="57">
        <f t="shared" si="4"/>
        <v>3.08</v>
      </c>
      <c r="N92" s="58">
        <v>1</v>
      </c>
      <c r="O92" s="58">
        <f t="shared" si="5"/>
        <v>3.08</v>
      </c>
      <c r="P92" s="114"/>
      <c r="Q92" s="91"/>
      <c r="R92" s="91"/>
      <c r="S92" s="58">
        <f t="shared" si="7"/>
        <v>1.8479999999999999</v>
      </c>
      <c r="T92" s="91"/>
    </row>
    <row r="93" spans="1:20" ht="15" thickBot="1" x14ac:dyDescent="0.4">
      <c r="A93" s="169"/>
      <c r="B93" s="104"/>
      <c r="C93" s="136"/>
      <c r="D93" s="136"/>
      <c r="E93" s="104"/>
      <c r="F93" s="104"/>
      <c r="G93" s="105"/>
      <c r="H93" s="105"/>
      <c r="I93" s="105"/>
      <c r="J93" s="105"/>
      <c r="K93" s="105"/>
      <c r="L93" s="105"/>
      <c r="M93" s="105"/>
      <c r="N93" s="106"/>
      <c r="O93" s="106"/>
      <c r="P93" s="116"/>
      <c r="Q93" s="108"/>
      <c r="R93" s="108"/>
      <c r="S93" s="106"/>
      <c r="T93" s="109"/>
    </row>
    <row r="94" spans="1:20" x14ac:dyDescent="0.35">
      <c r="A94" s="165">
        <v>2019</v>
      </c>
      <c r="B94" s="10" t="s">
        <v>171</v>
      </c>
      <c r="C94" s="110" t="s">
        <v>197</v>
      </c>
      <c r="D94" s="142">
        <v>43571</v>
      </c>
      <c r="E94" s="10"/>
      <c r="F94" s="10"/>
      <c r="G94" s="57">
        <v>8.5</v>
      </c>
      <c r="H94" s="57">
        <v>1.1000000000000001</v>
      </c>
      <c r="I94" s="57">
        <v>2.8</v>
      </c>
      <c r="J94" s="57">
        <v>1</v>
      </c>
      <c r="K94" s="57"/>
      <c r="L94" s="57"/>
      <c r="M94" s="57">
        <f t="shared" si="4"/>
        <v>3.08</v>
      </c>
      <c r="N94" s="58">
        <v>1</v>
      </c>
      <c r="O94" s="58">
        <f t="shared" si="5"/>
        <v>3.08</v>
      </c>
      <c r="P94" s="112"/>
      <c r="Q94" s="91"/>
      <c r="R94" s="91"/>
      <c r="S94" s="58">
        <f t="shared" si="7"/>
        <v>1.8479999999999999</v>
      </c>
      <c r="T94" s="91"/>
    </row>
    <row r="95" spans="1:20" x14ac:dyDescent="0.35">
      <c r="A95" s="165" t="s">
        <v>328</v>
      </c>
      <c r="B95" s="10" t="s">
        <v>171</v>
      </c>
      <c r="C95" s="110" t="s">
        <v>198</v>
      </c>
      <c r="D95" s="110"/>
      <c r="E95" s="10"/>
      <c r="F95" s="10"/>
      <c r="G95" s="57">
        <v>8.5</v>
      </c>
      <c r="H95" s="57">
        <v>1.1000000000000001</v>
      </c>
      <c r="I95" s="57">
        <v>2.8</v>
      </c>
      <c r="J95" s="57">
        <v>1</v>
      </c>
      <c r="K95" s="57"/>
      <c r="L95" s="57"/>
      <c r="M95" s="57">
        <f t="shared" si="4"/>
        <v>3.08</v>
      </c>
      <c r="N95" s="58">
        <v>1</v>
      </c>
      <c r="O95" s="58">
        <f t="shared" si="5"/>
        <v>3.08</v>
      </c>
      <c r="P95" s="112"/>
      <c r="Q95" s="91"/>
      <c r="R95" s="91"/>
      <c r="S95" s="58">
        <f t="shared" si="7"/>
        <v>1.8479999999999999</v>
      </c>
      <c r="T95" s="91"/>
    </row>
    <row r="96" spans="1:20" x14ac:dyDescent="0.35">
      <c r="B96" s="38" t="s">
        <v>175</v>
      </c>
      <c r="C96" s="135" t="s">
        <v>197</v>
      </c>
      <c r="D96" s="135"/>
      <c r="E96" s="38"/>
      <c r="F96" s="38"/>
      <c r="G96" s="35">
        <v>8.5</v>
      </c>
      <c r="H96" s="35">
        <v>1.1000000000000001</v>
      </c>
      <c r="I96" s="35">
        <v>2.8</v>
      </c>
      <c r="J96" s="35">
        <v>1</v>
      </c>
      <c r="K96" s="35"/>
      <c r="L96" s="35"/>
      <c r="M96" s="35">
        <f t="shared" si="4"/>
        <v>3.08</v>
      </c>
      <c r="N96" s="87">
        <v>1</v>
      </c>
      <c r="O96" s="87">
        <f t="shared" si="5"/>
        <v>3.08</v>
      </c>
      <c r="P96" s="39"/>
      <c r="Q96" s="30"/>
      <c r="R96" s="30"/>
      <c r="S96" s="87">
        <f t="shared" si="7"/>
        <v>1.8479999999999999</v>
      </c>
      <c r="T96" s="30"/>
    </row>
    <row r="97" spans="1:20" x14ac:dyDescent="0.35">
      <c r="B97" s="38" t="s">
        <v>175</v>
      </c>
      <c r="C97" s="135" t="s">
        <v>198</v>
      </c>
      <c r="D97" s="135"/>
      <c r="E97" s="38"/>
      <c r="F97" s="38"/>
      <c r="G97" s="35">
        <v>8.5</v>
      </c>
      <c r="H97" s="35">
        <v>1.1000000000000001</v>
      </c>
      <c r="I97" s="35">
        <v>2.8</v>
      </c>
      <c r="J97" s="35">
        <v>1</v>
      </c>
      <c r="K97" s="35"/>
      <c r="L97" s="35"/>
      <c r="M97" s="35">
        <f t="shared" si="4"/>
        <v>3.08</v>
      </c>
      <c r="N97" s="87">
        <v>1</v>
      </c>
      <c r="O97" s="87">
        <f t="shared" si="5"/>
        <v>3.08</v>
      </c>
      <c r="P97" s="39"/>
      <c r="Q97" s="30"/>
      <c r="R97" s="30"/>
      <c r="S97" s="87">
        <f t="shared" si="7"/>
        <v>1.8479999999999999</v>
      </c>
      <c r="T97" s="30"/>
    </row>
    <row r="98" spans="1:20" x14ac:dyDescent="0.35">
      <c r="A98" s="165"/>
      <c r="B98" s="10" t="s">
        <v>171</v>
      </c>
      <c r="C98" s="110" t="s">
        <v>197</v>
      </c>
      <c r="D98" s="142">
        <v>43606</v>
      </c>
      <c r="E98" s="10"/>
      <c r="F98" s="10"/>
      <c r="G98" s="57">
        <v>8.5</v>
      </c>
      <c r="H98" s="57">
        <v>1.1000000000000001</v>
      </c>
      <c r="I98" s="57">
        <v>2.8</v>
      </c>
      <c r="J98" s="57">
        <v>1</v>
      </c>
      <c r="K98" s="57"/>
      <c r="L98" s="57"/>
      <c r="M98" s="57">
        <f t="shared" si="4"/>
        <v>3.08</v>
      </c>
      <c r="N98" s="58">
        <v>1</v>
      </c>
      <c r="O98" s="58">
        <f t="shared" si="5"/>
        <v>3.08</v>
      </c>
      <c r="P98" s="114">
        <v>6453.7444933920706</v>
      </c>
      <c r="Q98" s="91">
        <f t="shared" si="6"/>
        <v>0.42761845662869552</v>
      </c>
      <c r="R98" s="91"/>
      <c r="S98" s="58">
        <f t="shared" si="7"/>
        <v>1.8479999999999999</v>
      </c>
      <c r="T98" s="91">
        <v>0.71269742771449263</v>
      </c>
    </row>
    <row r="99" spans="1:20" x14ac:dyDescent="0.35">
      <c r="A99" s="165"/>
      <c r="B99" s="10" t="s">
        <v>171</v>
      </c>
      <c r="C99" s="110" t="s">
        <v>198</v>
      </c>
      <c r="D99" s="110"/>
      <c r="E99" s="10"/>
      <c r="F99" s="10"/>
      <c r="G99" s="57">
        <v>8.5</v>
      </c>
      <c r="H99" s="57">
        <v>1.1000000000000001</v>
      </c>
      <c r="I99" s="57">
        <v>2.8</v>
      </c>
      <c r="J99" s="57">
        <v>1</v>
      </c>
      <c r="K99" s="57"/>
      <c r="L99" s="57"/>
      <c r="M99" s="57">
        <f t="shared" si="4"/>
        <v>3.08</v>
      </c>
      <c r="N99" s="58">
        <v>1</v>
      </c>
      <c r="O99" s="58">
        <f t="shared" si="5"/>
        <v>3.08</v>
      </c>
      <c r="P99" s="114">
        <v>4543.3070866141734</v>
      </c>
      <c r="Q99" s="91">
        <f t="shared" si="6"/>
        <v>0.60742983186657362</v>
      </c>
      <c r="R99" s="91"/>
      <c r="S99" s="58">
        <f t="shared" si="7"/>
        <v>1.8479999999999999</v>
      </c>
      <c r="T99" s="91">
        <v>1.0123830531109561</v>
      </c>
    </row>
    <row r="100" spans="1:20" x14ac:dyDescent="0.35">
      <c r="B100" s="38" t="s">
        <v>175</v>
      </c>
      <c r="C100" s="135" t="s">
        <v>197</v>
      </c>
      <c r="D100" s="143"/>
      <c r="E100" s="38"/>
      <c r="F100" s="38"/>
      <c r="G100" s="35">
        <v>8.5</v>
      </c>
      <c r="H100" s="35">
        <v>1.1000000000000001</v>
      </c>
      <c r="I100" s="35">
        <v>2.8</v>
      </c>
      <c r="J100" s="35">
        <v>1</v>
      </c>
      <c r="K100" s="35"/>
      <c r="L100" s="35"/>
      <c r="M100" s="35">
        <f t="shared" si="4"/>
        <v>3.08</v>
      </c>
      <c r="N100" s="87">
        <v>1</v>
      </c>
      <c r="O100" s="87">
        <f t="shared" si="5"/>
        <v>3.08</v>
      </c>
      <c r="P100" s="37">
        <v>5285.7142857142853</v>
      </c>
      <c r="Q100" s="30">
        <f t="shared" si="6"/>
        <v>0.52211302211302213</v>
      </c>
      <c r="R100" s="30"/>
      <c r="S100" s="87">
        <f t="shared" si="7"/>
        <v>1.8479999999999999</v>
      </c>
      <c r="T100" s="30">
        <v>0.87018837018837025</v>
      </c>
    </row>
    <row r="101" spans="1:20" x14ac:dyDescent="0.35">
      <c r="B101" s="38" t="s">
        <v>175</v>
      </c>
      <c r="C101" s="135" t="s">
        <v>198</v>
      </c>
      <c r="D101" s="135"/>
      <c r="E101" s="38"/>
      <c r="F101" s="38"/>
      <c r="G101" s="35">
        <v>8.5</v>
      </c>
      <c r="H101" s="35">
        <v>1.1000000000000001</v>
      </c>
      <c r="I101" s="35">
        <v>2.8</v>
      </c>
      <c r="J101" s="35">
        <v>1</v>
      </c>
      <c r="K101" s="35"/>
      <c r="L101" s="35"/>
      <c r="M101" s="35">
        <f t="shared" si="4"/>
        <v>3.08</v>
      </c>
      <c r="N101" s="87">
        <v>1</v>
      </c>
      <c r="O101" s="87">
        <f t="shared" si="5"/>
        <v>3.08</v>
      </c>
      <c r="P101" s="37">
        <v>4548.1481481481478</v>
      </c>
      <c r="Q101" s="30">
        <f t="shared" si="6"/>
        <v>0.6067832818647152</v>
      </c>
      <c r="R101" s="30"/>
      <c r="S101" s="87">
        <f t="shared" si="7"/>
        <v>1.8479999999999999</v>
      </c>
      <c r="T101" s="30">
        <v>1.0113054697745254</v>
      </c>
    </row>
    <row r="102" spans="1:20" x14ac:dyDescent="0.35">
      <c r="B102" s="10" t="s">
        <v>171</v>
      </c>
      <c r="C102" s="110" t="s">
        <v>197</v>
      </c>
      <c r="D102" s="142">
        <v>43627</v>
      </c>
      <c r="E102" s="10"/>
      <c r="F102" s="10"/>
      <c r="G102" s="57">
        <v>8.5</v>
      </c>
      <c r="H102" s="57">
        <v>1.1000000000000001</v>
      </c>
      <c r="I102" s="57">
        <v>2.8</v>
      </c>
      <c r="J102" s="57">
        <v>1</v>
      </c>
      <c r="K102" s="57"/>
      <c r="L102" s="57"/>
      <c r="M102" s="57">
        <f t="shared" si="4"/>
        <v>3.08</v>
      </c>
      <c r="N102" s="58">
        <v>1</v>
      </c>
      <c r="O102" s="58">
        <f t="shared" si="5"/>
        <v>3.08</v>
      </c>
      <c r="P102" s="112"/>
      <c r="Q102" s="91"/>
      <c r="R102" s="91"/>
      <c r="S102" s="58">
        <f t="shared" si="7"/>
        <v>1.8479999999999999</v>
      </c>
      <c r="T102" s="91"/>
    </row>
    <row r="103" spans="1:20" x14ac:dyDescent="0.35">
      <c r="B103" s="10" t="s">
        <v>171</v>
      </c>
      <c r="C103" s="110" t="s">
        <v>198</v>
      </c>
      <c r="D103" s="110"/>
      <c r="E103" s="10"/>
      <c r="F103" s="10"/>
      <c r="G103" s="57">
        <v>8.5</v>
      </c>
      <c r="H103" s="57">
        <v>1.1000000000000001</v>
      </c>
      <c r="I103" s="57">
        <v>2.8</v>
      </c>
      <c r="J103" s="57">
        <v>1</v>
      </c>
      <c r="K103" s="57"/>
      <c r="L103" s="57"/>
      <c r="M103" s="57">
        <f t="shared" si="4"/>
        <v>3.08</v>
      </c>
      <c r="N103" s="58">
        <v>1</v>
      </c>
      <c r="O103" s="58">
        <f t="shared" si="5"/>
        <v>3.08</v>
      </c>
      <c r="P103" s="112"/>
      <c r="Q103" s="91"/>
      <c r="R103" s="91"/>
      <c r="S103" s="58">
        <f t="shared" si="7"/>
        <v>1.8479999999999999</v>
      </c>
      <c r="T103" s="91"/>
    </row>
    <row r="104" spans="1:20" x14ac:dyDescent="0.35">
      <c r="B104" s="38" t="s">
        <v>175</v>
      </c>
      <c r="C104" s="135" t="s">
        <v>197</v>
      </c>
      <c r="D104" s="135"/>
      <c r="E104" s="38"/>
      <c r="F104" s="38"/>
      <c r="G104" s="35">
        <v>8.5</v>
      </c>
      <c r="H104" s="35">
        <v>1.1000000000000001</v>
      </c>
      <c r="I104" s="35">
        <v>2.8</v>
      </c>
      <c r="J104" s="35">
        <v>1</v>
      </c>
      <c r="K104" s="35"/>
      <c r="L104" s="35"/>
      <c r="M104" s="35">
        <f t="shared" si="4"/>
        <v>3.08</v>
      </c>
      <c r="N104" s="87">
        <v>1</v>
      </c>
      <c r="O104" s="87">
        <f t="shared" si="5"/>
        <v>3.08</v>
      </c>
      <c r="P104" s="39"/>
      <c r="Q104" s="30"/>
      <c r="R104" s="30"/>
      <c r="S104" s="87">
        <f t="shared" si="7"/>
        <v>1.8479999999999999</v>
      </c>
      <c r="T104" s="30"/>
    </row>
    <row r="105" spans="1:20" x14ac:dyDescent="0.35">
      <c r="B105" s="38" t="s">
        <v>175</v>
      </c>
      <c r="C105" s="135" t="s">
        <v>198</v>
      </c>
      <c r="D105" s="135"/>
      <c r="E105" s="38"/>
      <c r="F105" s="38"/>
      <c r="G105" s="35">
        <v>8.5</v>
      </c>
      <c r="H105" s="35">
        <v>1.1000000000000001</v>
      </c>
      <c r="I105" s="35">
        <v>2.8</v>
      </c>
      <c r="J105" s="35">
        <v>1</v>
      </c>
      <c r="K105" s="35"/>
      <c r="L105" s="35"/>
      <c r="M105" s="35">
        <f t="shared" si="4"/>
        <v>3.08</v>
      </c>
      <c r="N105" s="87">
        <v>1</v>
      </c>
      <c r="O105" s="87">
        <f t="shared" si="5"/>
        <v>3.08</v>
      </c>
      <c r="P105" s="39"/>
      <c r="Q105" s="30"/>
      <c r="R105" s="30"/>
      <c r="S105" s="87">
        <f t="shared" si="7"/>
        <v>1.8479999999999999</v>
      </c>
      <c r="T105" s="30"/>
    </row>
    <row r="106" spans="1:20" x14ac:dyDescent="0.35">
      <c r="B106" s="10" t="s">
        <v>171</v>
      </c>
      <c r="C106" s="110" t="s">
        <v>197</v>
      </c>
      <c r="D106" s="142">
        <v>43669</v>
      </c>
      <c r="E106" s="10"/>
      <c r="F106" s="10"/>
      <c r="G106" s="57">
        <v>8.5</v>
      </c>
      <c r="H106" s="57">
        <v>1.1000000000000001</v>
      </c>
      <c r="I106" s="57">
        <v>2.8</v>
      </c>
      <c r="J106" s="57">
        <v>1</v>
      </c>
      <c r="K106" s="57"/>
      <c r="L106" s="57"/>
      <c r="M106" s="57">
        <f t="shared" si="4"/>
        <v>3.08</v>
      </c>
      <c r="N106" s="58">
        <v>1</v>
      </c>
      <c r="O106" s="58">
        <f t="shared" si="5"/>
        <v>3.08</v>
      </c>
      <c r="P106" s="114">
        <v>6964.2857142857156</v>
      </c>
      <c r="Q106" s="91">
        <f t="shared" si="6"/>
        <v>0.39627039627039623</v>
      </c>
      <c r="R106" s="91"/>
      <c r="S106" s="58">
        <f t="shared" si="7"/>
        <v>1.8479999999999999</v>
      </c>
      <c r="T106" s="91">
        <v>0.66045066045066037</v>
      </c>
    </row>
    <row r="107" spans="1:20" x14ac:dyDescent="0.35">
      <c r="B107" s="10" t="s">
        <v>171</v>
      </c>
      <c r="C107" s="110" t="s">
        <v>198</v>
      </c>
      <c r="D107" s="110"/>
      <c r="E107" s="10"/>
      <c r="F107" s="10"/>
      <c r="G107" s="57">
        <v>8.5</v>
      </c>
      <c r="H107" s="57">
        <v>1.1000000000000001</v>
      </c>
      <c r="I107" s="57">
        <v>2.8</v>
      </c>
      <c r="J107" s="57">
        <v>1</v>
      </c>
      <c r="K107" s="57"/>
      <c r="L107" s="57"/>
      <c r="M107" s="57">
        <f t="shared" si="4"/>
        <v>3.08</v>
      </c>
      <c r="N107" s="58">
        <v>1</v>
      </c>
      <c r="O107" s="58">
        <f t="shared" si="5"/>
        <v>3.08</v>
      </c>
      <c r="P107" s="114">
        <v>4517.2413793103451</v>
      </c>
      <c r="Q107" s="91">
        <f t="shared" si="6"/>
        <v>0.61093486666005747</v>
      </c>
      <c r="R107" s="91"/>
      <c r="S107" s="58">
        <f t="shared" si="7"/>
        <v>1.8479999999999999</v>
      </c>
      <c r="T107" s="91">
        <v>1.0182247777667626</v>
      </c>
    </row>
    <row r="108" spans="1:20" x14ac:dyDescent="0.35">
      <c r="B108" s="38" t="s">
        <v>175</v>
      </c>
      <c r="C108" s="135" t="s">
        <v>197</v>
      </c>
      <c r="D108" s="143"/>
      <c r="E108" s="38"/>
      <c r="F108" s="38"/>
      <c r="G108" s="35">
        <v>8.5</v>
      </c>
      <c r="H108" s="35">
        <v>1.1000000000000001</v>
      </c>
      <c r="I108" s="35">
        <v>2.8</v>
      </c>
      <c r="J108" s="35">
        <v>1</v>
      </c>
      <c r="K108" s="35"/>
      <c r="L108" s="35"/>
      <c r="M108" s="35">
        <f t="shared" si="4"/>
        <v>3.08</v>
      </c>
      <c r="N108" s="87">
        <v>1</v>
      </c>
      <c r="O108" s="87">
        <f t="shared" si="5"/>
        <v>3.08</v>
      </c>
      <c r="P108" s="37">
        <v>4129.9790356394133</v>
      </c>
      <c r="Q108" s="30">
        <f t="shared" si="6"/>
        <v>0.66822137253609326</v>
      </c>
      <c r="R108" s="30"/>
      <c r="S108" s="87">
        <f t="shared" si="7"/>
        <v>1.8479999999999999</v>
      </c>
      <c r="T108" s="30">
        <v>1.1137022875601554</v>
      </c>
    </row>
    <row r="109" spans="1:20" x14ac:dyDescent="0.35">
      <c r="B109" s="38" t="s">
        <v>175</v>
      </c>
      <c r="C109" s="135" t="s">
        <v>198</v>
      </c>
      <c r="D109" s="143"/>
      <c r="E109" s="38"/>
      <c r="F109" s="38"/>
      <c r="G109" s="35">
        <v>8.5</v>
      </c>
      <c r="H109" s="35">
        <v>1.1000000000000001</v>
      </c>
      <c r="I109" s="35">
        <v>2.8</v>
      </c>
      <c r="J109" s="35">
        <v>1</v>
      </c>
      <c r="K109" s="35"/>
      <c r="L109" s="35"/>
      <c r="M109" s="35">
        <f t="shared" si="4"/>
        <v>3.08</v>
      </c>
      <c r="N109" s="87">
        <v>1</v>
      </c>
      <c r="O109" s="87">
        <f t="shared" si="5"/>
        <v>3.08</v>
      </c>
      <c r="P109" s="37">
        <v>3178.8617886178863</v>
      </c>
      <c r="Q109" s="30">
        <f t="shared" si="6"/>
        <v>0.86815358554488986</v>
      </c>
      <c r="R109" s="30"/>
      <c r="S109" s="87">
        <f t="shared" si="7"/>
        <v>1.8479999999999999</v>
      </c>
      <c r="T109" s="30">
        <v>1.4469226425748165</v>
      </c>
    </row>
    <row r="110" spans="1:20" x14ac:dyDescent="0.35">
      <c r="B110" s="10" t="s">
        <v>171</v>
      </c>
      <c r="C110" s="110" t="s">
        <v>197</v>
      </c>
      <c r="D110" s="142">
        <v>43697</v>
      </c>
      <c r="E110" s="10"/>
      <c r="F110" s="10"/>
      <c r="G110" s="57">
        <v>8.5</v>
      </c>
      <c r="H110" s="57">
        <v>1.1000000000000001</v>
      </c>
      <c r="I110" s="57">
        <v>2.8</v>
      </c>
      <c r="J110" s="57">
        <v>1</v>
      </c>
      <c r="K110" s="57"/>
      <c r="L110" s="57"/>
      <c r="M110" s="57">
        <f t="shared" si="4"/>
        <v>3.08</v>
      </c>
      <c r="N110" s="58">
        <v>1</v>
      </c>
      <c r="O110" s="58">
        <f t="shared" si="5"/>
        <v>3.08</v>
      </c>
      <c r="P110" s="112"/>
      <c r="Q110" s="91"/>
      <c r="R110" s="91"/>
      <c r="S110" s="58">
        <f t="shared" si="7"/>
        <v>1.8479999999999999</v>
      </c>
      <c r="T110" s="91"/>
    </row>
    <row r="111" spans="1:20" x14ac:dyDescent="0.35">
      <c r="B111" s="10" t="s">
        <v>171</v>
      </c>
      <c r="C111" s="110" t="s">
        <v>198</v>
      </c>
      <c r="D111" s="110"/>
      <c r="E111" s="10"/>
      <c r="F111" s="10"/>
      <c r="G111" s="57">
        <v>8.5</v>
      </c>
      <c r="H111" s="57">
        <v>1.1000000000000001</v>
      </c>
      <c r="I111" s="57">
        <v>2.8</v>
      </c>
      <c r="J111" s="57">
        <v>1</v>
      </c>
      <c r="K111" s="57"/>
      <c r="L111" s="57"/>
      <c r="M111" s="57">
        <f t="shared" si="4"/>
        <v>3.08</v>
      </c>
      <c r="N111" s="58">
        <v>1</v>
      </c>
      <c r="O111" s="58">
        <f t="shared" si="5"/>
        <v>3.08</v>
      </c>
      <c r="P111" s="112"/>
      <c r="Q111" s="91"/>
      <c r="R111" s="91"/>
      <c r="S111" s="58">
        <f t="shared" si="7"/>
        <v>1.8479999999999999</v>
      </c>
      <c r="T111" s="91"/>
    </row>
    <row r="112" spans="1:20" x14ac:dyDescent="0.35">
      <c r="B112" s="38" t="s">
        <v>175</v>
      </c>
      <c r="C112" s="135" t="s">
        <v>197</v>
      </c>
      <c r="D112" s="135"/>
      <c r="E112" s="38"/>
      <c r="F112" s="38"/>
      <c r="G112" s="35">
        <v>8.5</v>
      </c>
      <c r="H112" s="35">
        <v>1.1000000000000001</v>
      </c>
      <c r="I112" s="35">
        <v>2.8</v>
      </c>
      <c r="J112" s="35">
        <v>1</v>
      </c>
      <c r="K112" s="35"/>
      <c r="L112" s="35"/>
      <c r="M112" s="35">
        <f t="shared" si="4"/>
        <v>3.08</v>
      </c>
      <c r="N112" s="87">
        <v>1</v>
      </c>
      <c r="O112" s="87">
        <f t="shared" si="5"/>
        <v>3.08</v>
      </c>
      <c r="P112" s="39"/>
      <c r="Q112" s="30"/>
      <c r="R112" s="30"/>
      <c r="S112" s="87">
        <f t="shared" si="7"/>
        <v>1.8479999999999999</v>
      </c>
      <c r="T112" s="30"/>
    </row>
    <row r="113" spans="1:20" x14ac:dyDescent="0.35">
      <c r="B113" s="38" t="s">
        <v>175</v>
      </c>
      <c r="C113" s="135" t="s">
        <v>198</v>
      </c>
      <c r="D113" s="135"/>
      <c r="E113" s="38"/>
      <c r="F113" s="38"/>
      <c r="G113" s="35">
        <v>8.5</v>
      </c>
      <c r="H113" s="35">
        <v>1.1000000000000001</v>
      </c>
      <c r="I113" s="35">
        <v>2.8</v>
      </c>
      <c r="J113" s="35">
        <v>1</v>
      </c>
      <c r="K113" s="35"/>
      <c r="L113" s="35"/>
      <c r="M113" s="35">
        <f t="shared" si="4"/>
        <v>3.08</v>
      </c>
      <c r="N113" s="87">
        <v>1</v>
      </c>
      <c r="O113" s="87">
        <f t="shared" si="5"/>
        <v>3.08</v>
      </c>
      <c r="P113" s="39"/>
      <c r="Q113" s="30"/>
      <c r="R113" s="30"/>
      <c r="S113" s="87">
        <f t="shared" si="7"/>
        <v>1.8479999999999999</v>
      </c>
      <c r="T113" s="30"/>
    </row>
    <row r="114" spans="1:20" x14ac:dyDescent="0.35">
      <c r="B114" s="10" t="s">
        <v>171</v>
      </c>
      <c r="C114" s="110" t="s">
        <v>197</v>
      </c>
      <c r="D114" s="142">
        <v>43733</v>
      </c>
      <c r="E114" s="10"/>
      <c r="F114" s="10"/>
      <c r="G114" s="57">
        <v>8.5</v>
      </c>
      <c r="H114" s="57">
        <v>1.1000000000000001</v>
      </c>
      <c r="I114" s="57">
        <v>2.8</v>
      </c>
      <c r="J114" s="57">
        <v>1</v>
      </c>
      <c r="K114" s="57"/>
      <c r="L114" s="57"/>
      <c r="M114" s="57">
        <f t="shared" si="4"/>
        <v>3.08</v>
      </c>
      <c r="N114" s="58">
        <v>1</v>
      </c>
      <c r="O114" s="58">
        <f t="shared" si="5"/>
        <v>3.08</v>
      </c>
      <c r="P114" s="114">
        <v>6300.5050505050503</v>
      </c>
      <c r="Q114" s="91">
        <f t="shared" si="6"/>
        <v>0.43801889493272261</v>
      </c>
      <c r="R114" s="91"/>
      <c r="S114" s="58">
        <f t="shared" si="7"/>
        <v>1.8479999999999999</v>
      </c>
      <c r="T114" s="91">
        <v>0.73003149155453773</v>
      </c>
    </row>
    <row r="115" spans="1:20" x14ac:dyDescent="0.35">
      <c r="B115" s="10" t="s">
        <v>171</v>
      </c>
      <c r="C115" s="110" t="s">
        <v>198</v>
      </c>
      <c r="D115" s="142"/>
      <c r="E115" s="10"/>
      <c r="F115" s="10"/>
      <c r="G115" s="57">
        <v>8.5</v>
      </c>
      <c r="H115" s="57">
        <v>1.1000000000000001</v>
      </c>
      <c r="I115" s="57">
        <v>2.8</v>
      </c>
      <c r="J115" s="57">
        <v>1</v>
      </c>
      <c r="K115" s="57"/>
      <c r="L115" s="57"/>
      <c r="M115" s="57">
        <f t="shared" si="4"/>
        <v>3.08</v>
      </c>
      <c r="N115" s="58">
        <v>1</v>
      </c>
      <c r="O115" s="58">
        <f t="shared" si="5"/>
        <v>3.08</v>
      </c>
      <c r="P115" s="114">
        <v>5976.5208110992526</v>
      </c>
      <c r="Q115" s="91">
        <f t="shared" si="6"/>
        <v>0.46176368274582563</v>
      </c>
      <c r="R115" s="91"/>
      <c r="S115" s="58">
        <f t="shared" si="7"/>
        <v>1.8479999999999999</v>
      </c>
      <c r="T115" s="91">
        <v>0.76960613790970944</v>
      </c>
    </row>
    <row r="116" spans="1:20" x14ac:dyDescent="0.35">
      <c r="B116" s="38" t="s">
        <v>175</v>
      </c>
      <c r="C116" s="135" t="s">
        <v>197</v>
      </c>
      <c r="D116" s="143"/>
      <c r="E116" s="38"/>
      <c r="F116" s="38"/>
      <c r="G116" s="35">
        <v>8.5</v>
      </c>
      <c r="H116" s="35">
        <v>1.1000000000000001</v>
      </c>
      <c r="I116" s="35">
        <v>2.8</v>
      </c>
      <c r="J116" s="35">
        <v>1</v>
      </c>
      <c r="K116" s="35"/>
      <c r="L116" s="35"/>
      <c r="M116" s="35">
        <f t="shared" si="4"/>
        <v>3.08</v>
      </c>
      <c r="N116" s="87">
        <v>1</v>
      </c>
      <c r="O116" s="87">
        <f t="shared" si="5"/>
        <v>3.08</v>
      </c>
      <c r="P116" s="37">
        <v>7139.4517282479146</v>
      </c>
      <c r="Q116" s="30">
        <f t="shared" si="6"/>
        <v>0.38654792619734185</v>
      </c>
      <c r="R116" s="30"/>
      <c r="S116" s="87">
        <f t="shared" si="7"/>
        <v>1.8479999999999999</v>
      </c>
      <c r="T116" s="30">
        <v>0.64424654366223644</v>
      </c>
    </row>
    <row r="117" spans="1:20" x14ac:dyDescent="0.35">
      <c r="B117" s="38" t="s">
        <v>175</v>
      </c>
      <c r="C117" s="135" t="s">
        <v>198</v>
      </c>
      <c r="D117" s="143"/>
      <c r="E117" s="38"/>
      <c r="F117" s="38"/>
      <c r="G117" s="35">
        <v>8.5</v>
      </c>
      <c r="H117" s="35">
        <v>1.1000000000000001</v>
      </c>
      <c r="I117" s="35">
        <v>2.8</v>
      </c>
      <c r="J117" s="35">
        <v>1</v>
      </c>
      <c r="K117" s="35"/>
      <c r="L117" s="35"/>
      <c r="M117" s="35">
        <f t="shared" si="4"/>
        <v>3.08</v>
      </c>
      <c r="N117" s="87">
        <v>1</v>
      </c>
      <c r="O117" s="87">
        <f t="shared" si="5"/>
        <v>3.08</v>
      </c>
      <c r="P117" s="37"/>
      <c r="Q117" s="30"/>
      <c r="R117" s="30"/>
      <c r="S117" s="87">
        <f t="shared" si="7"/>
        <v>1.8479999999999999</v>
      </c>
      <c r="T117" s="30"/>
    </row>
    <row r="118" spans="1:20" x14ac:dyDescent="0.35">
      <c r="B118" s="10" t="s">
        <v>171</v>
      </c>
      <c r="C118" s="110" t="s">
        <v>197</v>
      </c>
      <c r="D118" s="142">
        <v>43768</v>
      </c>
      <c r="E118" s="10"/>
      <c r="F118" s="10"/>
      <c r="G118" s="57">
        <v>8.5</v>
      </c>
      <c r="H118" s="57">
        <v>1.1000000000000001</v>
      </c>
      <c r="I118" s="57">
        <v>2.8</v>
      </c>
      <c r="J118" s="57">
        <v>1</v>
      </c>
      <c r="K118" s="57"/>
      <c r="L118" s="57"/>
      <c r="M118" s="57">
        <f t="shared" si="4"/>
        <v>3.08</v>
      </c>
      <c r="N118" s="58">
        <v>1</v>
      </c>
      <c r="O118" s="58">
        <f t="shared" si="5"/>
        <v>3.08</v>
      </c>
      <c r="P118" s="112"/>
      <c r="Q118" s="91"/>
      <c r="R118" s="91"/>
      <c r="S118" s="58">
        <f t="shared" si="7"/>
        <v>1.8479999999999999</v>
      </c>
      <c r="T118" s="91"/>
    </row>
    <row r="119" spans="1:20" x14ac:dyDescent="0.35">
      <c r="B119" s="10" t="s">
        <v>171</v>
      </c>
      <c r="C119" s="110" t="s">
        <v>198</v>
      </c>
      <c r="D119" s="110"/>
      <c r="E119" s="10"/>
      <c r="F119" s="10"/>
      <c r="G119" s="57">
        <v>8.5</v>
      </c>
      <c r="H119" s="57">
        <v>1.1000000000000001</v>
      </c>
      <c r="I119" s="57">
        <v>2.8</v>
      </c>
      <c r="J119" s="57">
        <v>1</v>
      </c>
      <c r="K119" s="57"/>
      <c r="L119" s="57"/>
      <c r="M119" s="57">
        <f t="shared" si="4"/>
        <v>3.08</v>
      </c>
      <c r="N119" s="58">
        <v>1</v>
      </c>
      <c r="O119" s="58">
        <f t="shared" si="5"/>
        <v>3.08</v>
      </c>
      <c r="P119" s="112"/>
      <c r="Q119" s="91"/>
      <c r="R119" s="91"/>
      <c r="S119" s="58">
        <f t="shared" si="7"/>
        <v>1.8479999999999999</v>
      </c>
      <c r="T119" s="91"/>
    </row>
    <row r="120" spans="1:20" x14ac:dyDescent="0.35">
      <c r="B120" s="38" t="s">
        <v>175</v>
      </c>
      <c r="C120" s="135" t="s">
        <v>197</v>
      </c>
      <c r="D120" s="135"/>
      <c r="E120" s="38"/>
      <c r="F120" s="38"/>
      <c r="G120" s="35">
        <v>8.5</v>
      </c>
      <c r="H120" s="35">
        <v>1.1000000000000001</v>
      </c>
      <c r="I120" s="35">
        <v>2.8</v>
      </c>
      <c r="J120" s="35">
        <v>1</v>
      </c>
      <c r="K120" s="35"/>
      <c r="L120" s="35"/>
      <c r="M120" s="35">
        <f t="shared" si="4"/>
        <v>3.08</v>
      </c>
      <c r="N120" s="87">
        <v>1</v>
      </c>
      <c r="O120" s="87">
        <f t="shared" si="5"/>
        <v>3.08</v>
      </c>
      <c r="P120" s="39"/>
      <c r="Q120" s="30"/>
      <c r="R120" s="30"/>
      <c r="S120" s="87">
        <f t="shared" si="7"/>
        <v>1.8479999999999999</v>
      </c>
      <c r="T120" s="30"/>
    </row>
    <row r="121" spans="1:20" ht="15" thickBot="1" x14ac:dyDescent="0.4">
      <c r="B121" s="38" t="s">
        <v>175</v>
      </c>
      <c r="C121" s="135" t="s">
        <v>198</v>
      </c>
      <c r="D121" s="135"/>
      <c r="E121" s="38"/>
      <c r="F121" s="38"/>
      <c r="G121" s="35">
        <v>8.5</v>
      </c>
      <c r="H121" s="35">
        <v>1.1000000000000001</v>
      </c>
      <c r="I121" s="35">
        <v>2.8</v>
      </c>
      <c r="J121" s="35">
        <v>1</v>
      </c>
      <c r="K121" s="35"/>
      <c r="L121" s="35"/>
      <c r="M121" s="35">
        <f t="shared" si="4"/>
        <v>3.08</v>
      </c>
      <c r="N121" s="87">
        <v>1</v>
      </c>
      <c r="O121" s="87">
        <f t="shared" si="5"/>
        <v>3.08</v>
      </c>
      <c r="P121" s="39"/>
      <c r="Q121" s="30"/>
      <c r="R121" s="30"/>
      <c r="S121" s="87">
        <f t="shared" si="7"/>
        <v>1.8479999999999999</v>
      </c>
      <c r="T121" s="30"/>
    </row>
    <row r="122" spans="1:20" x14ac:dyDescent="0.35">
      <c r="A122" s="170"/>
      <c r="B122" s="117"/>
      <c r="C122" s="137"/>
      <c r="D122" s="137"/>
      <c r="E122" s="119"/>
      <c r="F122" s="119"/>
      <c r="G122" s="118"/>
      <c r="H122" s="118"/>
      <c r="I122" s="118"/>
      <c r="J122" s="118"/>
      <c r="K122" s="118"/>
      <c r="L122" s="118"/>
      <c r="M122" s="118"/>
      <c r="N122" s="120"/>
      <c r="O122" s="120"/>
      <c r="P122" s="121"/>
      <c r="Q122" s="122"/>
      <c r="R122" s="122"/>
      <c r="S122" s="120"/>
      <c r="T122" s="123"/>
    </row>
    <row r="123" spans="1:20" ht="15" thickBot="1" x14ac:dyDescent="0.4">
      <c r="A123" s="171"/>
      <c r="B123" s="124"/>
      <c r="C123" s="138"/>
      <c r="D123" s="138"/>
      <c r="E123" s="124"/>
      <c r="F123" s="124"/>
      <c r="G123" s="124"/>
      <c r="H123" s="124"/>
      <c r="I123" s="124"/>
      <c r="J123" s="124"/>
      <c r="K123" s="124"/>
      <c r="L123" s="124"/>
      <c r="M123" s="125"/>
      <c r="N123" s="126"/>
      <c r="O123" s="126"/>
      <c r="P123" s="124"/>
      <c r="Q123" s="127"/>
      <c r="R123" s="124"/>
      <c r="S123" s="126"/>
      <c r="T123" s="128"/>
    </row>
    <row r="124" spans="1:20" x14ac:dyDescent="0.35">
      <c r="A124" s="165">
        <v>2017</v>
      </c>
      <c r="B124" s="79" t="s">
        <v>199</v>
      </c>
      <c r="C124" s="110" t="s">
        <v>200</v>
      </c>
      <c r="D124" s="142">
        <v>42913</v>
      </c>
      <c r="E124" s="10"/>
      <c r="F124" s="10"/>
      <c r="G124" s="57">
        <v>8.5</v>
      </c>
      <c r="H124" s="57">
        <v>1.1000000000000001</v>
      </c>
      <c r="I124" s="57">
        <v>2.8</v>
      </c>
      <c r="J124" s="57">
        <v>1</v>
      </c>
      <c r="K124" s="57"/>
      <c r="L124" s="57"/>
      <c r="M124" s="57">
        <f t="shared" si="4"/>
        <v>3.08</v>
      </c>
      <c r="N124" s="58">
        <v>1</v>
      </c>
      <c r="O124" s="58">
        <f t="shared" si="5"/>
        <v>3.08</v>
      </c>
      <c r="P124" s="114">
        <v>6281</v>
      </c>
      <c r="Q124" s="91">
        <f t="shared" si="6"/>
        <v>0.43937912111769784</v>
      </c>
      <c r="R124" s="91"/>
      <c r="S124" s="58">
        <f t="shared" si="7"/>
        <v>1.8479999999999999</v>
      </c>
      <c r="T124" s="91">
        <v>0.73229853519616306</v>
      </c>
    </row>
    <row r="125" spans="1:20" x14ac:dyDescent="0.35">
      <c r="A125" s="165" t="s">
        <v>201</v>
      </c>
      <c r="B125" s="79" t="s">
        <v>199</v>
      </c>
      <c r="C125" s="110">
        <v>13</v>
      </c>
      <c r="D125" s="110"/>
      <c r="E125" s="10"/>
      <c r="F125" s="10"/>
      <c r="G125" s="57">
        <v>8.5</v>
      </c>
      <c r="H125" s="57">
        <v>1.1000000000000001</v>
      </c>
      <c r="I125" s="57">
        <v>2.8</v>
      </c>
      <c r="J125" s="57">
        <v>1</v>
      </c>
      <c r="K125" s="57"/>
      <c r="L125" s="57"/>
      <c r="M125" s="57">
        <f t="shared" si="4"/>
        <v>3.08</v>
      </c>
      <c r="N125" s="58">
        <v>1</v>
      </c>
      <c r="O125" s="58">
        <f t="shared" si="5"/>
        <v>3.08</v>
      </c>
      <c r="P125" s="114">
        <v>2646</v>
      </c>
      <c r="Q125" s="91">
        <f t="shared" si="6"/>
        <v>1.042985736863288</v>
      </c>
      <c r="R125" s="91"/>
      <c r="S125" s="58">
        <f t="shared" si="7"/>
        <v>1.8479999999999999</v>
      </c>
      <c r="T125" s="91">
        <v>1.7383095614388133</v>
      </c>
    </row>
    <row r="126" spans="1:20" x14ac:dyDescent="0.35">
      <c r="A126" s="165" t="s">
        <v>308</v>
      </c>
      <c r="B126" s="79" t="s">
        <v>199</v>
      </c>
      <c r="C126" s="110">
        <v>18</v>
      </c>
      <c r="D126" s="110"/>
      <c r="E126" s="10"/>
      <c r="F126" s="10"/>
      <c r="G126" s="57">
        <v>8.5</v>
      </c>
      <c r="H126" s="57">
        <v>1.1000000000000001</v>
      </c>
      <c r="I126" s="57">
        <v>2.8</v>
      </c>
      <c r="J126" s="57">
        <v>1</v>
      </c>
      <c r="K126" s="57"/>
      <c r="L126" s="57"/>
      <c r="M126" s="57">
        <f t="shared" si="4"/>
        <v>3.08</v>
      </c>
      <c r="N126" s="58">
        <v>1</v>
      </c>
      <c r="O126" s="58">
        <f t="shared" si="5"/>
        <v>3.08</v>
      </c>
      <c r="P126" s="114">
        <v>2259</v>
      </c>
      <c r="Q126" s="91">
        <f t="shared" si="6"/>
        <v>1.2216645682781142</v>
      </c>
      <c r="R126" s="91"/>
      <c r="S126" s="58">
        <f t="shared" si="7"/>
        <v>1.8479999999999999</v>
      </c>
      <c r="T126" s="91">
        <v>2.0361076137968572</v>
      </c>
    </row>
    <row r="127" spans="1:20" x14ac:dyDescent="0.35">
      <c r="A127" s="165"/>
      <c r="B127" s="34" t="s">
        <v>199</v>
      </c>
      <c r="C127" s="135" t="s">
        <v>200</v>
      </c>
      <c r="D127" s="143">
        <v>42941</v>
      </c>
      <c r="E127" s="38"/>
      <c r="F127" s="38"/>
      <c r="G127" s="35">
        <v>8.5</v>
      </c>
      <c r="H127" s="35">
        <v>1.1000000000000001</v>
      </c>
      <c r="I127" s="35">
        <v>2.8</v>
      </c>
      <c r="J127" s="35">
        <v>1</v>
      </c>
      <c r="K127" s="35"/>
      <c r="L127" s="35"/>
      <c r="M127" s="35">
        <f t="shared" si="4"/>
        <v>3.08</v>
      </c>
      <c r="N127" s="87">
        <v>1</v>
      </c>
      <c r="O127" s="87">
        <f t="shared" si="5"/>
        <v>3.08</v>
      </c>
      <c r="P127" s="37">
        <v>4758</v>
      </c>
      <c r="Q127" s="30">
        <f t="shared" si="6"/>
        <v>0.58002107182435048</v>
      </c>
      <c r="R127" s="30"/>
      <c r="S127" s="87">
        <f t="shared" si="7"/>
        <v>1.8479999999999999</v>
      </c>
      <c r="T127" s="30">
        <v>0.96670178637391757</v>
      </c>
    </row>
    <row r="128" spans="1:20" x14ac:dyDescent="0.35">
      <c r="A128" s="165"/>
      <c r="B128" s="34" t="s">
        <v>199</v>
      </c>
      <c r="C128" s="135">
        <v>9</v>
      </c>
      <c r="D128" s="135"/>
      <c r="E128" s="38"/>
      <c r="F128" s="38"/>
      <c r="G128" s="35">
        <v>8.5</v>
      </c>
      <c r="H128" s="35">
        <v>1.1000000000000001</v>
      </c>
      <c r="I128" s="35">
        <v>2.8</v>
      </c>
      <c r="J128" s="35">
        <v>1</v>
      </c>
      <c r="K128" s="35"/>
      <c r="L128" s="35"/>
      <c r="M128" s="35">
        <f t="shared" si="4"/>
        <v>3.08</v>
      </c>
      <c r="N128" s="87">
        <v>1</v>
      </c>
      <c r="O128" s="87">
        <f t="shared" si="5"/>
        <v>3.08</v>
      </c>
      <c r="P128" s="37">
        <v>4810</v>
      </c>
      <c r="Q128" s="30">
        <f t="shared" si="6"/>
        <v>0.57375057375057381</v>
      </c>
      <c r="R128" s="30"/>
      <c r="S128" s="87">
        <f t="shared" si="7"/>
        <v>1.8479999999999999</v>
      </c>
      <c r="T128" s="30">
        <v>0.95625095625095635</v>
      </c>
    </row>
    <row r="129" spans="1:20" x14ac:dyDescent="0.35">
      <c r="A129" s="165"/>
      <c r="B129" s="34" t="s">
        <v>199</v>
      </c>
      <c r="C129" s="135">
        <v>22</v>
      </c>
      <c r="D129" s="135"/>
      <c r="E129" s="38"/>
      <c r="F129" s="38"/>
      <c r="G129" s="35">
        <v>8.5</v>
      </c>
      <c r="H129" s="35">
        <v>1.1000000000000001</v>
      </c>
      <c r="I129" s="35">
        <v>2.8</v>
      </c>
      <c r="J129" s="35">
        <v>1</v>
      </c>
      <c r="K129" s="35"/>
      <c r="L129" s="35"/>
      <c r="M129" s="35">
        <f t="shared" si="4"/>
        <v>3.08</v>
      </c>
      <c r="N129" s="87">
        <v>1</v>
      </c>
      <c r="O129" s="87">
        <f t="shared" si="5"/>
        <v>3.08</v>
      </c>
      <c r="P129" s="37">
        <v>3667</v>
      </c>
      <c r="Q129" s="30">
        <f t="shared" si="6"/>
        <v>0.75258801738212711</v>
      </c>
      <c r="R129" s="30"/>
      <c r="S129" s="87">
        <f t="shared" si="7"/>
        <v>1.8479999999999999</v>
      </c>
      <c r="T129" s="30">
        <v>1.2543133623035452</v>
      </c>
    </row>
    <row r="130" spans="1:20" x14ac:dyDescent="0.35">
      <c r="A130" s="165"/>
      <c r="B130" s="79" t="s">
        <v>199</v>
      </c>
      <c r="C130" s="110" t="s">
        <v>200</v>
      </c>
      <c r="D130" s="142">
        <v>43004</v>
      </c>
      <c r="E130" s="10"/>
      <c r="F130" s="10"/>
      <c r="G130" s="57">
        <v>8.5</v>
      </c>
      <c r="H130" s="57">
        <v>1.1000000000000001</v>
      </c>
      <c r="I130" s="57">
        <v>2.8</v>
      </c>
      <c r="J130" s="57">
        <v>1</v>
      </c>
      <c r="K130" s="57"/>
      <c r="L130" s="57"/>
      <c r="M130" s="57">
        <f t="shared" si="4"/>
        <v>3.08</v>
      </c>
      <c r="N130" s="58">
        <v>1</v>
      </c>
      <c r="O130" s="58">
        <f t="shared" si="5"/>
        <v>3.08</v>
      </c>
      <c r="P130" s="114">
        <v>2537</v>
      </c>
      <c r="Q130" s="91">
        <f t="shared" si="6"/>
        <v>1.0877967125503587</v>
      </c>
      <c r="R130" s="91"/>
      <c r="S130" s="58">
        <f t="shared" si="7"/>
        <v>1.8479999999999999</v>
      </c>
      <c r="T130" s="91">
        <v>1.8129945209172644</v>
      </c>
    </row>
    <row r="131" spans="1:20" x14ac:dyDescent="0.35">
      <c r="A131" s="165"/>
      <c r="B131" s="79" t="s">
        <v>199</v>
      </c>
      <c r="C131" s="110">
        <v>12</v>
      </c>
      <c r="D131" s="110"/>
      <c r="E131" s="10"/>
      <c r="F131" s="10"/>
      <c r="G131" s="57">
        <v>8.5</v>
      </c>
      <c r="H131" s="57">
        <v>1.1000000000000001</v>
      </c>
      <c r="I131" s="57">
        <v>2.8</v>
      </c>
      <c r="J131" s="57">
        <v>1</v>
      </c>
      <c r="K131" s="57"/>
      <c r="L131" s="57"/>
      <c r="M131" s="57">
        <f t="shared" ref="M131:M142" si="8">H131*((I131*J131)+(K131*L131))</f>
        <v>3.08</v>
      </c>
      <c r="N131" s="58">
        <v>1</v>
      </c>
      <c r="O131" s="58">
        <f t="shared" si="5"/>
        <v>3.08</v>
      </c>
      <c r="P131" s="114">
        <v>1709</v>
      </c>
      <c r="Q131" s="91">
        <f t="shared" si="6"/>
        <v>1.6148275364191105</v>
      </c>
      <c r="R131" s="91"/>
      <c r="S131" s="58">
        <f t="shared" si="7"/>
        <v>1.8479999999999999</v>
      </c>
      <c r="T131" s="91">
        <v>2.691379227365184</v>
      </c>
    </row>
    <row r="132" spans="1:20" ht="15" thickBot="1" x14ac:dyDescent="0.4">
      <c r="A132" s="165"/>
      <c r="B132" s="79" t="s">
        <v>199</v>
      </c>
      <c r="C132" s="110">
        <v>21</v>
      </c>
      <c r="D132" s="110"/>
      <c r="E132" s="10"/>
      <c r="F132" s="10"/>
      <c r="G132" s="57">
        <v>8.5</v>
      </c>
      <c r="H132" s="57">
        <v>1.1000000000000001</v>
      </c>
      <c r="I132" s="57">
        <v>2.8</v>
      </c>
      <c r="J132" s="57">
        <v>1</v>
      </c>
      <c r="K132" s="57"/>
      <c r="L132" s="57"/>
      <c r="M132" s="57">
        <f t="shared" si="8"/>
        <v>3.08</v>
      </c>
      <c r="N132" s="58">
        <v>1</v>
      </c>
      <c r="O132" s="58">
        <f t="shared" ref="O132:O142" si="9">M132*N132</f>
        <v>3.08</v>
      </c>
      <c r="P132" s="114">
        <v>2241</v>
      </c>
      <c r="Q132" s="91">
        <f t="shared" ref="Q132:Q140" si="10">G132/H132/((I132*J132)+(K132*L132))/N132/(P132/1000)</f>
        <v>1.231477135091593</v>
      </c>
      <c r="R132" s="91"/>
      <c r="S132" s="58">
        <f t="shared" ref="S132:S140" si="11">O132*0.6</f>
        <v>1.8479999999999999</v>
      </c>
      <c r="T132" s="91">
        <v>2.0524618918193216</v>
      </c>
    </row>
    <row r="133" spans="1:20" ht="15" thickBot="1" x14ac:dyDescent="0.4">
      <c r="A133" s="168"/>
      <c r="B133" s="129"/>
      <c r="C133" s="136"/>
      <c r="D133" s="136"/>
      <c r="E133" s="104"/>
      <c r="F133" s="104"/>
      <c r="G133" s="105"/>
      <c r="H133" s="105"/>
      <c r="I133" s="105"/>
      <c r="J133" s="105"/>
      <c r="K133" s="105"/>
      <c r="L133" s="105"/>
      <c r="M133" s="105"/>
      <c r="N133" s="106"/>
      <c r="O133" s="106"/>
      <c r="P133" s="115"/>
      <c r="Q133" s="108"/>
      <c r="R133" s="108"/>
      <c r="S133" s="106">
        <f t="shared" si="11"/>
        <v>0</v>
      </c>
      <c r="T133" s="109"/>
    </row>
    <row r="134" spans="1:20" x14ac:dyDescent="0.35">
      <c r="A134" s="165">
        <v>2018</v>
      </c>
      <c r="B134" s="79" t="s">
        <v>199</v>
      </c>
      <c r="C134" s="110" t="s">
        <v>200</v>
      </c>
      <c r="D134" s="142">
        <v>43264</v>
      </c>
      <c r="E134" s="10"/>
      <c r="F134" s="10"/>
      <c r="G134" s="57">
        <v>8.5</v>
      </c>
      <c r="H134" s="57">
        <v>1.1000000000000001</v>
      </c>
      <c r="I134" s="57">
        <v>2.8</v>
      </c>
      <c r="J134" s="57">
        <v>1</v>
      </c>
      <c r="K134" s="57"/>
      <c r="L134" s="57"/>
      <c r="M134" s="57">
        <f t="shared" si="8"/>
        <v>3.08</v>
      </c>
      <c r="N134" s="58">
        <v>1</v>
      </c>
      <c r="O134" s="58">
        <f t="shared" si="9"/>
        <v>3.08</v>
      </c>
      <c r="P134" s="114">
        <v>4647</v>
      </c>
      <c r="Q134" s="91">
        <f t="shared" si="10"/>
        <v>0.59387567457289858</v>
      </c>
      <c r="R134" s="91"/>
      <c r="S134" s="58">
        <f t="shared" si="11"/>
        <v>1.8479999999999999</v>
      </c>
      <c r="T134" s="91">
        <v>0.98979279095483097</v>
      </c>
    </row>
    <row r="135" spans="1:20" x14ac:dyDescent="0.35">
      <c r="A135" s="165" t="s">
        <v>201</v>
      </c>
      <c r="B135" s="34" t="s">
        <v>199</v>
      </c>
      <c r="C135" s="135" t="s">
        <v>200</v>
      </c>
      <c r="D135" s="143">
        <v>43312</v>
      </c>
      <c r="E135" s="38"/>
      <c r="F135" s="38"/>
      <c r="G135" s="35">
        <v>8.5</v>
      </c>
      <c r="H135" s="35">
        <v>1.1000000000000001</v>
      </c>
      <c r="I135" s="35">
        <v>2.8</v>
      </c>
      <c r="J135" s="35">
        <v>1</v>
      </c>
      <c r="K135" s="35"/>
      <c r="L135" s="35"/>
      <c r="M135" s="35">
        <f t="shared" si="8"/>
        <v>3.08</v>
      </c>
      <c r="N135" s="87">
        <v>1</v>
      </c>
      <c r="O135" s="87">
        <f t="shared" si="9"/>
        <v>3.08</v>
      </c>
      <c r="P135" s="37">
        <v>7413</v>
      </c>
      <c r="Q135" s="30">
        <f t="shared" si="10"/>
        <v>0.37228386075006875</v>
      </c>
      <c r="R135" s="30"/>
      <c r="S135" s="87">
        <f t="shared" si="11"/>
        <v>1.8479999999999999</v>
      </c>
      <c r="T135" s="30">
        <v>0.62047310125011468</v>
      </c>
    </row>
    <row r="136" spans="1:20" x14ac:dyDescent="0.35">
      <c r="A136" s="165" t="s">
        <v>308</v>
      </c>
      <c r="B136" s="79" t="s">
        <v>199</v>
      </c>
      <c r="C136" s="110">
        <v>3</v>
      </c>
      <c r="D136" s="142">
        <v>43341</v>
      </c>
      <c r="E136" s="10"/>
      <c r="F136" s="10"/>
      <c r="G136" s="57">
        <v>8.5</v>
      </c>
      <c r="H136" s="57">
        <v>1.1000000000000001</v>
      </c>
      <c r="I136" s="57">
        <v>2.8</v>
      </c>
      <c r="J136" s="57">
        <v>1</v>
      </c>
      <c r="K136" s="57"/>
      <c r="L136" s="57"/>
      <c r="M136" s="57">
        <f t="shared" si="8"/>
        <v>3.08</v>
      </c>
      <c r="N136" s="58">
        <v>1</v>
      </c>
      <c r="O136" s="58">
        <f t="shared" si="9"/>
        <v>3.08</v>
      </c>
      <c r="P136" s="114">
        <v>5205</v>
      </c>
      <c r="Q136" s="91">
        <f t="shared" si="10"/>
        <v>0.53020946392704316</v>
      </c>
      <c r="R136" s="91"/>
      <c r="S136" s="58">
        <f t="shared" si="11"/>
        <v>1.8479999999999999</v>
      </c>
      <c r="T136" s="91">
        <v>0.88368243987840533</v>
      </c>
    </row>
    <row r="137" spans="1:20" x14ac:dyDescent="0.35">
      <c r="A137" s="165"/>
      <c r="B137" s="79" t="s">
        <v>199</v>
      </c>
      <c r="C137" s="110">
        <v>13</v>
      </c>
      <c r="D137" s="110"/>
      <c r="E137" s="10"/>
      <c r="F137" s="10"/>
      <c r="G137" s="57">
        <v>8.5</v>
      </c>
      <c r="H137" s="57">
        <v>1.1000000000000001</v>
      </c>
      <c r="I137" s="57">
        <v>2.8</v>
      </c>
      <c r="J137" s="57">
        <v>1</v>
      </c>
      <c r="K137" s="57"/>
      <c r="L137" s="57"/>
      <c r="M137" s="57">
        <f t="shared" si="8"/>
        <v>3.08</v>
      </c>
      <c r="N137" s="58">
        <v>1</v>
      </c>
      <c r="O137" s="58">
        <f t="shared" si="9"/>
        <v>3.08</v>
      </c>
      <c r="P137" s="114"/>
      <c r="Q137" s="91"/>
      <c r="R137" s="91"/>
      <c r="S137" s="58">
        <f t="shared" si="11"/>
        <v>1.8479999999999999</v>
      </c>
      <c r="T137" s="91"/>
    </row>
    <row r="138" spans="1:20" x14ac:dyDescent="0.35">
      <c r="A138" s="165"/>
      <c r="B138" s="79" t="s">
        <v>199</v>
      </c>
      <c r="C138" s="110">
        <v>19</v>
      </c>
      <c r="D138" s="110"/>
      <c r="E138" s="10"/>
      <c r="F138" s="10"/>
      <c r="G138" s="57">
        <v>8.5</v>
      </c>
      <c r="H138" s="57">
        <v>1.1000000000000001</v>
      </c>
      <c r="I138" s="57">
        <v>2.8</v>
      </c>
      <c r="J138" s="57">
        <v>1</v>
      </c>
      <c r="K138" s="57"/>
      <c r="L138" s="57"/>
      <c r="M138" s="57">
        <f t="shared" si="8"/>
        <v>3.08</v>
      </c>
      <c r="N138" s="58">
        <v>1</v>
      </c>
      <c r="O138" s="58">
        <f t="shared" si="9"/>
        <v>3.08</v>
      </c>
      <c r="P138" s="114"/>
      <c r="Q138" s="91"/>
      <c r="R138" s="91"/>
      <c r="S138" s="58">
        <f t="shared" si="11"/>
        <v>1.8479999999999999</v>
      </c>
      <c r="T138" s="91"/>
    </row>
    <row r="139" spans="1:20" x14ac:dyDescent="0.35">
      <c r="A139" s="165"/>
      <c r="B139" s="34" t="s">
        <v>199</v>
      </c>
      <c r="C139" s="135" t="s">
        <v>200</v>
      </c>
      <c r="D139" s="143">
        <v>43347</v>
      </c>
      <c r="E139" s="38"/>
      <c r="F139" s="38"/>
      <c r="G139" s="35">
        <v>8.5</v>
      </c>
      <c r="H139" s="35">
        <v>1.1000000000000001</v>
      </c>
      <c r="I139" s="35">
        <v>2.8</v>
      </c>
      <c r="J139" s="35">
        <v>1</v>
      </c>
      <c r="K139" s="35"/>
      <c r="L139" s="35"/>
      <c r="M139" s="35">
        <f t="shared" si="8"/>
        <v>3.08</v>
      </c>
      <c r="N139" s="87">
        <v>1</v>
      </c>
      <c r="O139" s="87">
        <f t="shared" si="9"/>
        <v>3.08</v>
      </c>
      <c r="P139" s="37">
        <v>5170</v>
      </c>
      <c r="Q139" s="30">
        <f t="shared" si="10"/>
        <v>0.53379888969830946</v>
      </c>
      <c r="R139" s="30"/>
      <c r="S139" s="87">
        <f t="shared" si="11"/>
        <v>1.8479999999999999</v>
      </c>
      <c r="T139" s="30">
        <v>0.88966481616384907</v>
      </c>
    </row>
    <row r="140" spans="1:20" x14ac:dyDescent="0.35">
      <c r="A140" s="165"/>
      <c r="B140" s="79" t="s">
        <v>199</v>
      </c>
      <c r="C140" s="110" t="s">
        <v>200</v>
      </c>
      <c r="D140" s="142">
        <v>43389</v>
      </c>
      <c r="E140" s="10"/>
      <c r="F140" s="10"/>
      <c r="G140" s="57">
        <v>8.5</v>
      </c>
      <c r="H140" s="57">
        <v>1.1000000000000001</v>
      </c>
      <c r="I140" s="57">
        <v>2.8</v>
      </c>
      <c r="J140" s="57">
        <v>1</v>
      </c>
      <c r="K140" s="57"/>
      <c r="L140" s="57"/>
      <c r="M140" s="57">
        <f t="shared" si="8"/>
        <v>3.08</v>
      </c>
      <c r="N140" s="58">
        <v>1</v>
      </c>
      <c r="O140" s="58">
        <f t="shared" si="9"/>
        <v>3.08</v>
      </c>
      <c r="P140" s="114">
        <v>4975</v>
      </c>
      <c r="Q140" s="91">
        <f t="shared" si="10"/>
        <v>0.55472166024929848</v>
      </c>
      <c r="R140" s="91"/>
      <c r="S140" s="58">
        <f t="shared" si="11"/>
        <v>1.8479999999999999</v>
      </c>
      <c r="T140" s="91">
        <v>0.9245361004154975</v>
      </c>
    </row>
    <row r="141" spans="1:20" x14ac:dyDescent="0.35">
      <c r="A141" s="165"/>
      <c r="B141" s="79" t="s">
        <v>199</v>
      </c>
      <c r="C141" s="110">
        <v>16</v>
      </c>
      <c r="D141" s="110"/>
      <c r="E141" s="10"/>
      <c r="F141" s="10"/>
      <c r="G141" s="57">
        <v>8.5</v>
      </c>
      <c r="H141" s="57">
        <v>1.1000000000000001</v>
      </c>
      <c r="I141" s="57">
        <v>2.8</v>
      </c>
      <c r="J141" s="57">
        <v>1</v>
      </c>
      <c r="K141" s="57"/>
      <c r="L141" s="57"/>
      <c r="M141" s="57">
        <f t="shared" si="8"/>
        <v>3.08</v>
      </c>
      <c r="N141" s="58">
        <v>1</v>
      </c>
      <c r="O141" s="58">
        <f t="shared" si="9"/>
        <v>3.08</v>
      </c>
      <c r="P141" s="112"/>
      <c r="Q141" s="91"/>
      <c r="R141" s="91"/>
      <c r="S141" s="91"/>
      <c r="T141" s="91"/>
    </row>
    <row r="142" spans="1:20" ht="15" thickBot="1" x14ac:dyDescent="0.4">
      <c r="A142" s="165"/>
      <c r="B142" s="79" t="s">
        <v>199</v>
      </c>
      <c r="C142" s="110">
        <v>19</v>
      </c>
      <c r="D142" s="110"/>
      <c r="E142" s="10"/>
      <c r="F142" s="10"/>
      <c r="G142" s="57">
        <v>8.5</v>
      </c>
      <c r="H142" s="57">
        <v>1.1000000000000001</v>
      </c>
      <c r="I142" s="57">
        <v>2.8</v>
      </c>
      <c r="J142" s="57">
        <v>1</v>
      </c>
      <c r="K142" s="57"/>
      <c r="L142" s="57"/>
      <c r="M142" s="57">
        <f t="shared" si="8"/>
        <v>3.08</v>
      </c>
      <c r="N142" s="58">
        <v>1</v>
      </c>
      <c r="O142" s="58">
        <f t="shared" si="9"/>
        <v>3.08</v>
      </c>
      <c r="P142" s="10"/>
      <c r="Q142" s="91"/>
      <c r="R142" s="91"/>
      <c r="S142" s="91"/>
      <c r="T142" s="91"/>
    </row>
    <row r="143" spans="1:20" ht="15" thickBot="1" x14ac:dyDescent="0.4">
      <c r="A143" s="169"/>
      <c r="B143" s="104"/>
      <c r="C143" s="139"/>
      <c r="D143" s="139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31"/>
      <c r="Q143" s="130"/>
      <c r="R143" s="105"/>
      <c r="S143" s="105"/>
      <c r="T143" s="132"/>
    </row>
    <row r="144" spans="1:20" x14ac:dyDescent="0.35">
      <c r="P144" s="40"/>
      <c r="Q144" s="9"/>
      <c r="R144" s="6"/>
      <c r="S144" s="6"/>
    </row>
  </sheetData>
  <pageMargins left="0.7" right="0.7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1C387-6E71-4313-A4CA-590035D6146C}">
  <dimension ref="A1:W144"/>
  <sheetViews>
    <sheetView topLeftCell="A31" zoomScale="80" zoomScaleNormal="80" workbookViewId="0"/>
  </sheetViews>
  <sheetFormatPr defaultRowHeight="14.5" x14ac:dyDescent="0.35"/>
  <cols>
    <col min="1" max="1" width="12.54296875" customWidth="1"/>
    <col min="2" max="2" width="10.26953125" customWidth="1"/>
    <col min="3" max="3" width="9.54296875" customWidth="1"/>
    <col min="4" max="4" width="14" customWidth="1"/>
    <col min="5" max="5" width="31.453125" customWidth="1"/>
    <col min="6" max="6" width="24.1796875" customWidth="1"/>
    <col min="7" max="7" width="26" customWidth="1"/>
    <col min="8" max="8" width="9" customWidth="1"/>
    <col min="9" max="9" width="8" customWidth="1"/>
    <col min="10" max="10" width="7.7265625" customWidth="1"/>
    <col min="11" max="11" width="9" customWidth="1"/>
    <col min="12" max="12" width="8.81640625" customWidth="1"/>
    <col min="13" max="13" width="8.54296875" customWidth="1"/>
    <col min="14" max="14" width="9" customWidth="1"/>
    <col min="15" max="15" width="15.26953125" style="54" customWidth="1"/>
    <col min="16" max="16" width="14" customWidth="1"/>
    <col min="17" max="17" width="19.26953125" customWidth="1"/>
    <col min="18" max="18" width="9.7265625" customWidth="1"/>
    <col min="19" max="19" width="18.54296875" customWidth="1"/>
    <col min="20" max="20" width="11.81640625" customWidth="1"/>
    <col min="21" max="21" width="17.7265625" style="46" customWidth="1"/>
    <col min="22" max="22" width="19" customWidth="1"/>
  </cols>
  <sheetData>
    <row r="1" spans="1:22" ht="16.5" x14ac:dyDescent="0.45">
      <c r="A1" t="s">
        <v>396</v>
      </c>
    </row>
    <row r="2" spans="1:22" ht="17" thickBot="1" x14ac:dyDescent="0.5">
      <c r="A2" s="24" t="s">
        <v>382</v>
      </c>
      <c r="G2" s="24"/>
    </row>
    <row r="3" spans="1:22" ht="46" thickBot="1" x14ac:dyDescent="0.4">
      <c r="A3" s="163" t="s">
        <v>326</v>
      </c>
      <c r="B3" s="66" t="s">
        <v>159</v>
      </c>
      <c r="C3" s="66" t="s">
        <v>160</v>
      </c>
      <c r="D3" s="66" t="s">
        <v>161</v>
      </c>
      <c r="E3" s="66" t="s">
        <v>306</v>
      </c>
      <c r="F3" s="66" t="s">
        <v>307</v>
      </c>
      <c r="G3" s="66" t="s">
        <v>292</v>
      </c>
      <c r="H3" s="66" t="s">
        <v>384</v>
      </c>
      <c r="I3" s="84" t="s">
        <v>202</v>
      </c>
      <c r="J3" s="84" t="s">
        <v>203</v>
      </c>
      <c r="K3" s="84" t="s">
        <v>164</v>
      </c>
      <c r="L3" s="66" t="s">
        <v>165</v>
      </c>
      <c r="M3" s="84" t="s">
        <v>166</v>
      </c>
      <c r="N3" s="66" t="s">
        <v>167</v>
      </c>
      <c r="O3" s="85" t="s">
        <v>168</v>
      </c>
      <c r="P3" s="172" t="s">
        <v>330</v>
      </c>
      <c r="Q3" s="85" t="s">
        <v>336</v>
      </c>
      <c r="R3" s="184" t="s">
        <v>338</v>
      </c>
      <c r="S3" s="173" t="s">
        <v>333</v>
      </c>
      <c r="T3" s="85" t="s">
        <v>170</v>
      </c>
      <c r="U3" s="85" t="s">
        <v>335</v>
      </c>
      <c r="V3" s="172" t="s">
        <v>332</v>
      </c>
    </row>
    <row r="4" spans="1:22" x14ac:dyDescent="0.35">
      <c r="A4" s="41">
        <v>2015</v>
      </c>
      <c r="B4" s="88" t="s">
        <v>171</v>
      </c>
      <c r="C4" s="89" t="s">
        <v>172</v>
      </c>
      <c r="D4" s="147">
        <v>42142</v>
      </c>
      <c r="E4" s="100"/>
      <c r="F4" s="101"/>
      <c r="G4" s="101"/>
      <c r="H4" s="57">
        <v>8.5</v>
      </c>
      <c r="I4" s="57">
        <v>1.1000000000000001</v>
      </c>
      <c r="J4" s="57">
        <v>1.1000000000000001</v>
      </c>
      <c r="K4" s="57">
        <v>2.8</v>
      </c>
      <c r="L4" s="57">
        <v>1</v>
      </c>
      <c r="M4" s="57">
        <v>0</v>
      </c>
      <c r="N4" s="57">
        <v>0</v>
      </c>
      <c r="O4" s="58">
        <f>I4*J4*((K4*L4)+(M4*N4))</f>
        <v>3.3880000000000003</v>
      </c>
      <c r="P4" s="148">
        <v>1</v>
      </c>
      <c r="Q4" s="58">
        <f>O4*P4</f>
        <v>3.3880000000000003</v>
      </c>
      <c r="R4" s="90">
        <v>5000</v>
      </c>
      <c r="S4" s="58">
        <f t="shared" ref="S4:S11" si="0">H4/I4/J4/((K4*L4)+(M4*N4))/P4/(R4/1000)</f>
        <v>0.50177095631641078</v>
      </c>
      <c r="T4" s="10"/>
      <c r="U4" s="58">
        <f>O4*0.6</f>
        <v>2.0327999999999999</v>
      </c>
      <c r="V4" s="58">
        <f t="shared" ref="V4:V61" si="1">H4/I4/J4/((K4*L4)+(M4*N4))/0.6/(R4/1000)</f>
        <v>0.83628492719401815</v>
      </c>
    </row>
    <row r="5" spans="1:22" ht="15" thickBot="1" x14ac:dyDescent="0.4">
      <c r="A5" s="47" t="s">
        <v>173</v>
      </c>
      <c r="B5" s="88" t="s">
        <v>171</v>
      </c>
      <c r="C5" s="89" t="s">
        <v>174</v>
      </c>
      <c r="D5" s="147">
        <v>42142</v>
      </c>
      <c r="E5" s="100"/>
      <c r="F5" s="101"/>
      <c r="G5" s="101"/>
      <c r="H5" s="57">
        <v>8.5</v>
      </c>
      <c r="I5" s="57">
        <v>1.1000000000000001</v>
      </c>
      <c r="J5" s="57">
        <v>1.1000000000000001</v>
      </c>
      <c r="K5" s="57">
        <v>2.8</v>
      </c>
      <c r="L5" s="57">
        <v>1</v>
      </c>
      <c r="M5" s="57">
        <v>0</v>
      </c>
      <c r="N5" s="57">
        <v>0</v>
      </c>
      <c r="O5" s="58">
        <f t="shared" ref="O5:O68" si="2">I5*J5*((K5*L5)+(M5*N5))</f>
        <v>3.3880000000000003</v>
      </c>
      <c r="P5" s="148">
        <v>1</v>
      </c>
      <c r="Q5" s="58">
        <f t="shared" ref="Q5:Q68" si="3">O5*P5</f>
        <v>3.3880000000000003</v>
      </c>
      <c r="R5" s="90">
        <v>4070.7964601769909</v>
      </c>
      <c r="S5" s="58">
        <f t="shared" si="0"/>
        <v>0.61630563112776549</v>
      </c>
      <c r="T5" s="10"/>
      <c r="U5" s="58">
        <f t="shared" ref="U5:U68" si="4">O5*0.6</f>
        <v>2.0327999999999999</v>
      </c>
      <c r="V5" s="58">
        <f t="shared" si="1"/>
        <v>1.0271760518796091</v>
      </c>
    </row>
    <row r="6" spans="1:22" x14ac:dyDescent="0.35">
      <c r="A6" s="31"/>
      <c r="B6" s="25" t="s">
        <v>175</v>
      </c>
      <c r="C6" s="26" t="s">
        <v>172</v>
      </c>
      <c r="D6" s="27">
        <v>42142</v>
      </c>
      <c r="E6" s="38"/>
      <c r="F6" s="35"/>
      <c r="G6" s="35"/>
      <c r="H6" s="35">
        <v>8.5</v>
      </c>
      <c r="I6" s="35">
        <v>1.1000000000000001</v>
      </c>
      <c r="J6" s="35">
        <v>1.1000000000000001</v>
      </c>
      <c r="K6" s="35">
        <v>2.8</v>
      </c>
      <c r="L6" s="35">
        <v>1</v>
      </c>
      <c r="M6" s="35">
        <v>0</v>
      </c>
      <c r="N6" s="35">
        <v>0</v>
      </c>
      <c r="O6" s="87">
        <f t="shared" si="2"/>
        <v>3.3880000000000003</v>
      </c>
      <c r="P6" s="44">
        <v>1</v>
      </c>
      <c r="Q6" s="87">
        <f t="shared" si="3"/>
        <v>3.3880000000000003</v>
      </c>
      <c r="R6" s="29">
        <v>545.45454545454538</v>
      </c>
      <c r="S6" s="87">
        <f t="shared" si="0"/>
        <v>4.5995670995670999</v>
      </c>
      <c r="T6" s="38"/>
      <c r="U6" s="87">
        <f t="shared" si="4"/>
        <v>2.0327999999999999</v>
      </c>
      <c r="V6" s="87">
        <f t="shared" si="1"/>
        <v>7.6659451659451667</v>
      </c>
    </row>
    <row r="7" spans="1:22" x14ac:dyDescent="0.35">
      <c r="A7" s="31"/>
      <c r="B7" s="25" t="s">
        <v>175</v>
      </c>
      <c r="C7" s="26" t="s">
        <v>176</v>
      </c>
      <c r="D7" s="27">
        <v>42142</v>
      </c>
      <c r="E7" s="27"/>
      <c r="F7" s="35"/>
      <c r="G7" s="35"/>
      <c r="H7" s="35">
        <v>8.5</v>
      </c>
      <c r="I7" s="35">
        <v>1.1000000000000001</v>
      </c>
      <c r="J7" s="35">
        <v>1.1000000000000001</v>
      </c>
      <c r="K7" s="35">
        <v>2.8</v>
      </c>
      <c r="L7" s="35">
        <v>1</v>
      </c>
      <c r="M7" s="35">
        <v>0</v>
      </c>
      <c r="N7" s="35">
        <v>0</v>
      </c>
      <c r="O7" s="87">
        <f t="shared" si="2"/>
        <v>3.3880000000000003</v>
      </c>
      <c r="P7" s="44">
        <v>1</v>
      </c>
      <c r="Q7" s="87">
        <f t="shared" si="3"/>
        <v>3.3880000000000003</v>
      </c>
      <c r="R7" s="29">
        <v>4579.4392523364486</v>
      </c>
      <c r="S7" s="87">
        <f t="shared" si="0"/>
        <v>0.54785196250873425</v>
      </c>
      <c r="T7" s="38"/>
      <c r="U7" s="87">
        <f t="shared" si="4"/>
        <v>2.0327999999999999</v>
      </c>
      <c r="V7" s="87">
        <f t="shared" si="1"/>
        <v>0.91308660418122389</v>
      </c>
    </row>
    <row r="8" spans="1:22" x14ac:dyDescent="0.35">
      <c r="A8" s="31"/>
      <c r="B8" s="92" t="s">
        <v>171</v>
      </c>
      <c r="C8" s="149" t="s">
        <v>172</v>
      </c>
      <c r="D8" s="147">
        <v>42213</v>
      </c>
      <c r="E8" s="147"/>
      <c r="F8" s="57"/>
      <c r="G8" s="57"/>
      <c r="H8" s="57">
        <v>8.5</v>
      </c>
      <c r="I8" s="57">
        <v>1.1000000000000001</v>
      </c>
      <c r="J8" s="57">
        <v>1.1000000000000001</v>
      </c>
      <c r="K8" s="57">
        <v>2.8</v>
      </c>
      <c r="L8" s="57">
        <v>1</v>
      </c>
      <c r="M8" s="57">
        <v>0</v>
      </c>
      <c r="N8" s="57">
        <v>0</v>
      </c>
      <c r="O8" s="58">
        <f t="shared" si="2"/>
        <v>3.3880000000000003</v>
      </c>
      <c r="P8" s="148">
        <v>1</v>
      </c>
      <c r="Q8" s="58">
        <f t="shared" si="3"/>
        <v>3.3880000000000003</v>
      </c>
      <c r="R8" s="90">
        <v>2941.1764705882351</v>
      </c>
      <c r="S8" s="58">
        <f t="shared" si="0"/>
        <v>0.85301062573789843</v>
      </c>
      <c r="T8" s="10"/>
      <c r="U8" s="58">
        <f t="shared" si="4"/>
        <v>2.0327999999999999</v>
      </c>
      <c r="V8" s="58">
        <f t="shared" si="1"/>
        <v>1.421684376229831</v>
      </c>
    </row>
    <row r="9" spans="1:22" x14ac:dyDescent="0.35">
      <c r="A9" s="31"/>
      <c r="B9" s="92" t="s">
        <v>171</v>
      </c>
      <c r="C9" s="149" t="s">
        <v>177</v>
      </c>
      <c r="D9" s="147">
        <v>42213</v>
      </c>
      <c r="E9" s="147"/>
      <c r="F9" s="57"/>
      <c r="G9" s="57"/>
      <c r="H9" s="57">
        <v>8.5</v>
      </c>
      <c r="I9" s="57">
        <v>1.1000000000000001</v>
      </c>
      <c r="J9" s="57">
        <v>1.1000000000000001</v>
      </c>
      <c r="K9" s="57">
        <v>2.8</v>
      </c>
      <c r="L9" s="57">
        <v>1</v>
      </c>
      <c r="M9" s="57">
        <v>0</v>
      </c>
      <c r="N9" s="57">
        <v>0</v>
      </c>
      <c r="O9" s="58">
        <f t="shared" si="2"/>
        <v>3.3880000000000003</v>
      </c>
      <c r="P9" s="148">
        <v>1</v>
      </c>
      <c r="Q9" s="58">
        <f t="shared" si="3"/>
        <v>3.3880000000000003</v>
      </c>
      <c r="R9" s="90">
        <v>3017.2413793103447</v>
      </c>
      <c r="S9" s="58">
        <f t="shared" si="0"/>
        <v>0.83150615618148083</v>
      </c>
      <c r="T9" s="10"/>
      <c r="U9" s="58">
        <f t="shared" si="4"/>
        <v>2.0327999999999999</v>
      </c>
      <c r="V9" s="58">
        <f t="shared" si="1"/>
        <v>1.3858435936358016</v>
      </c>
    </row>
    <row r="10" spans="1:22" x14ac:dyDescent="0.35">
      <c r="A10" s="31"/>
      <c r="B10" s="32" t="s">
        <v>175</v>
      </c>
      <c r="C10" s="33" t="s">
        <v>172</v>
      </c>
      <c r="D10" s="27">
        <v>42213</v>
      </c>
      <c r="E10" s="27"/>
      <c r="F10" s="35"/>
      <c r="G10" s="35"/>
      <c r="H10" s="35">
        <v>8.5</v>
      </c>
      <c r="I10" s="35">
        <v>1.1000000000000001</v>
      </c>
      <c r="J10" s="35">
        <v>1.1000000000000001</v>
      </c>
      <c r="K10" s="35">
        <v>2.8</v>
      </c>
      <c r="L10" s="35">
        <v>1</v>
      </c>
      <c r="M10" s="35">
        <v>0</v>
      </c>
      <c r="N10" s="35">
        <v>0</v>
      </c>
      <c r="O10" s="87">
        <f t="shared" si="2"/>
        <v>3.3880000000000003</v>
      </c>
      <c r="P10" s="44">
        <v>1</v>
      </c>
      <c r="Q10" s="87">
        <f t="shared" si="3"/>
        <v>3.3880000000000003</v>
      </c>
      <c r="R10" s="29">
        <v>3367.3469387755104</v>
      </c>
      <c r="S10" s="87">
        <f t="shared" si="0"/>
        <v>0.74505384422739784</v>
      </c>
      <c r="T10" s="38"/>
      <c r="U10" s="87">
        <f t="shared" si="4"/>
        <v>2.0327999999999999</v>
      </c>
      <c r="V10" s="87">
        <f t="shared" si="1"/>
        <v>1.2417564070456633</v>
      </c>
    </row>
    <row r="11" spans="1:22" x14ac:dyDescent="0.35">
      <c r="A11" s="31"/>
      <c r="B11" s="32" t="s">
        <v>175</v>
      </c>
      <c r="C11" s="33" t="s">
        <v>178</v>
      </c>
      <c r="D11" s="27">
        <v>42213</v>
      </c>
      <c r="E11" s="27"/>
      <c r="F11" s="35"/>
      <c r="G11" s="35"/>
      <c r="H11" s="35">
        <v>8.5</v>
      </c>
      <c r="I11" s="35">
        <v>1.1000000000000001</v>
      </c>
      <c r="J11" s="35">
        <v>1.1000000000000001</v>
      </c>
      <c r="K11" s="35">
        <v>2.8</v>
      </c>
      <c r="L11" s="35">
        <v>1</v>
      </c>
      <c r="M11" s="35">
        <v>0</v>
      </c>
      <c r="N11" s="35">
        <v>0</v>
      </c>
      <c r="O11" s="87">
        <f t="shared" si="2"/>
        <v>3.3880000000000003</v>
      </c>
      <c r="P11" s="44">
        <v>1</v>
      </c>
      <c r="Q11" s="87">
        <f t="shared" si="3"/>
        <v>3.3880000000000003</v>
      </c>
      <c r="R11" s="29">
        <v>3796.2962962962961</v>
      </c>
      <c r="S11" s="87">
        <f t="shared" si="0"/>
        <v>0.66086906441673621</v>
      </c>
      <c r="T11" s="38"/>
      <c r="U11" s="87">
        <f t="shared" si="4"/>
        <v>2.0327999999999999</v>
      </c>
      <c r="V11" s="87">
        <f t="shared" si="1"/>
        <v>1.1014484406945604</v>
      </c>
    </row>
    <row r="12" spans="1:22" x14ac:dyDescent="0.35">
      <c r="A12" s="31"/>
      <c r="B12" s="79" t="s">
        <v>171</v>
      </c>
      <c r="C12" s="57" t="s">
        <v>172</v>
      </c>
      <c r="D12" s="150">
        <v>42297</v>
      </c>
      <c r="E12" s="150"/>
      <c r="F12" s="57"/>
      <c r="G12" s="57"/>
      <c r="H12" s="57">
        <v>8.5</v>
      </c>
      <c r="I12" s="57">
        <v>1.1000000000000001</v>
      </c>
      <c r="J12" s="57">
        <v>1.1000000000000001</v>
      </c>
      <c r="K12" s="57">
        <v>2.8</v>
      </c>
      <c r="L12" s="57">
        <v>1</v>
      </c>
      <c r="M12" s="57">
        <v>0</v>
      </c>
      <c r="N12" s="57">
        <v>0</v>
      </c>
      <c r="O12" s="58">
        <f t="shared" si="2"/>
        <v>3.3880000000000003</v>
      </c>
      <c r="P12" s="148">
        <v>1</v>
      </c>
      <c r="Q12" s="58">
        <f t="shared" si="3"/>
        <v>3.3880000000000003</v>
      </c>
      <c r="R12" s="90"/>
      <c r="S12" s="58"/>
      <c r="T12" s="10"/>
      <c r="U12" s="58">
        <f t="shared" si="4"/>
        <v>2.0327999999999999</v>
      </c>
      <c r="V12" s="58"/>
    </row>
    <row r="13" spans="1:22" x14ac:dyDescent="0.35">
      <c r="A13" s="31"/>
      <c r="B13" s="79" t="s">
        <v>171</v>
      </c>
      <c r="C13" s="57" t="s">
        <v>179</v>
      </c>
      <c r="D13" s="150">
        <v>42297</v>
      </c>
      <c r="E13" s="150"/>
      <c r="F13" s="57"/>
      <c r="G13" s="57"/>
      <c r="H13" s="57">
        <v>8.5</v>
      </c>
      <c r="I13" s="57">
        <v>1.1000000000000001</v>
      </c>
      <c r="J13" s="57">
        <v>1.1000000000000001</v>
      </c>
      <c r="K13" s="57">
        <v>2.8</v>
      </c>
      <c r="L13" s="57">
        <v>1</v>
      </c>
      <c r="M13" s="57">
        <v>0</v>
      </c>
      <c r="N13" s="57">
        <v>0</v>
      </c>
      <c r="O13" s="58">
        <f t="shared" si="2"/>
        <v>3.3880000000000003</v>
      </c>
      <c r="P13" s="148">
        <v>1</v>
      </c>
      <c r="Q13" s="58">
        <f t="shared" si="3"/>
        <v>3.3880000000000003</v>
      </c>
      <c r="R13" s="90">
        <v>1779.6610169491528</v>
      </c>
      <c r="S13" s="58">
        <v>1.4097374486984875</v>
      </c>
      <c r="T13" s="10"/>
      <c r="U13" s="58">
        <f t="shared" si="4"/>
        <v>2.0327999999999999</v>
      </c>
      <c r="V13" s="58">
        <f t="shared" si="1"/>
        <v>2.3495624144974792</v>
      </c>
    </row>
    <row r="14" spans="1:22" x14ac:dyDescent="0.35">
      <c r="A14" s="31"/>
      <c r="B14" s="34" t="s">
        <v>175</v>
      </c>
      <c r="C14" s="35" t="s">
        <v>172</v>
      </c>
      <c r="D14" s="36">
        <v>42297</v>
      </c>
      <c r="E14" s="36"/>
      <c r="F14" s="35"/>
      <c r="G14" s="35"/>
      <c r="H14" s="35">
        <v>8.5</v>
      </c>
      <c r="I14" s="35">
        <v>1.1000000000000001</v>
      </c>
      <c r="J14" s="35">
        <v>1.1000000000000001</v>
      </c>
      <c r="K14" s="35">
        <v>2.8</v>
      </c>
      <c r="L14" s="35">
        <v>1</v>
      </c>
      <c r="M14" s="35">
        <v>0</v>
      </c>
      <c r="N14" s="35">
        <v>0</v>
      </c>
      <c r="O14" s="87">
        <f t="shared" si="2"/>
        <v>3.3880000000000003</v>
      </c>
      <c r="P14" s="44">
        <v>1</v>
      </c>
      <c r="Q14" s="87">
        <f t="shared" si="3"/>
        <v>3.3880000000000003</v>
      </c>
      <c r="R14" s="29">
        <v>424.24242424242425</v>
      </c>
      <c r="S14" s="87">
        <v>5.9137291280148414</v>
      </c>
      <c r="T14" s="38"/>
      <c r="U14" s="87">
        <f t="shared" si="4"/>
        <v>2.0327999999999999</v>
      </c>
      <c r="V14" s="87">
        <f t="shared" si="1"/>
        <v>9.8562152133580696</v>
      </c>
    </row>
    <row r="15" spans="1:22" x14ac:dyDescent="0.35">
      <c r="A15" s="31"/>
      <c r="B15" s="34" t="s">
        <v>175</v>
      </c>
      <c r="C15" s="35" t="s">
        <v>180</v>
      </c>
      <c r="D15" s="36">
        <v>42297</v>
      </c>
      <c r="E15" s="36"/>
      <c r="F15" s="35"/>
      <c r="G15" s="35"/>
      <c r="H15" s="35">
        <v>8.5</v>
      </c>
      <c r="I15" s="35">
        <v>1.1000000000000001</v>
      </c>
      <c r="J15" s="35">
        <v>1.1000000000000001</v>
      </c>
      <c r="K15" s="35">
        <v>2.8</v>
      </c>
      <c r="L15" s="35">
        <v>1</v>
      </c>
      <c r="M15" s="35">
        <v>0</v>
      </c>
      <c r="N15" s="35">
        <v>0</v>
      </c>
      <c r="O15" s="87">
        <f t="shared" si="2"/>
        <v>3.3880000000000003</v>
      </c>
      <c r="P15" s="44">
        <v>1</v>
      </c>
      <c r="Q15" s="87">
        <f t="shared" si="3"/>
        <v>3.3880000000000003</v>
      </c>
      <c r="R15" s="29"/>
      <c r="S15" s="87"/>
      <c r="T15" s="38"/>
      <c r="U15" s="87">
        <f t="shared" si="4"/>
        <v>2.0327999999999999</v>
      </c>
      <c r="V15" s="87"/>
    </row>
    <row r="16" spans="1:22" x14ac:dyDescent="0.35">
      <c r="A16" s="153"/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45"/>
      <c r="P16" s="151"/>
      <c r="Q16" s="45"/>
      <c r="R16" s="152"/>
      <c r="S16" s="45"/>
      <c r="T16" s="2"/>
      <c r="U16" s="45"/>
      <c r="V16" s="45"/>
    </row>
    <row r="17" spans="1:22" x14ac:dyDescent="0.35">
      <c r="A17" s="9">
        <v>2016</v>
      </c>
      <c r="B17" s="88" t="s">
        <v>171</v>
      </c>
      <c r="C17" s="89" t="s">
        <v>172</v>
      </c>
      <c r="D17" s="147">
        <v>42472</v>
      </c>
      <c r="E17" s="147"/>
      <c r="F17" s="10"/>
      <c r="G17" s="57"/>
      <c r="H17" s="57">
        <v>8.5</v>
      </c>
      <c r="I17" s="57">
        <v>1.1000000000000001</v>
      </c>
      <c r="J17" s="57">
        <v>1.1000000000000001</v>
      </c>
      <c r="K17" s="57">
        <v>2.8</v>
      </c>
      <c r="L17" s="57">
        <v>1</v>
      </c>
      <c r="M17" s="57">
        <v>0</v>
      </c>
      <c r="N17" s="57">
        <v>0</v>
      </c>
      <c r="O17" s="58">
        <f t="shared" si="2"/>
        <v>3.3880000000000003</v>
      </c>
      <c r="P17" s="148">
        <v>1</v>
      </c>
      <c r="Q17" s="58">
        <f t="shared" si="3"/>
        <v>3.3880000000000003</v>
      </c>
      <c r="R17" s="90">
        <v>3075.8988015978694</v>
      </c>
      <c r="S17" s="58">
        <v>0.81564932509442545</v>
      </c>
      <c r="T17" s="10"/>
      <c r="U17" s="58">
        <f t="shared" si="4"/>
        <v>2.0327999999999999</v>
      </c>
      <c r="V17" s="58">
        <f t="shared" si="1"/>
        <v>1.3594155418240426</v>
      </c>
    </row>
    <row r="18" spans="1:22" x14ac:dyDescent="0.35">
      <c r="A18" s="9" t="s">
        <v>173</v>
      </c>
      <c r="B18" s="88" t="s">
        <v>171</v>
      </c>
      <c r="C18" s="89" t="s">
        <v>181</v>
      </c>
      <c r="D18" s="147">
        <v>42472</v>
      </c>
      <c r="E18" s="147"/>
      <c r="F18" s="10"/>
      <c r="G18" s="57"/>
      <c r="H18" s="57">
        <v>8.5</v>
      </c>
      <c r="I18" s="57">
        <v>1.1000000000000001</v>
      </c>
      <c r="J18" s="57">
        <v>1.1000000000000001</v>
      </c>
      <c r="K18" s="57">
        <v>2.8</v>
      </c>
      <c r="L18" s="57">
        <v>1</v>
      </c>
      <c r="M18" s="57">
        <v>0</v>
      </c>
      <c r="N18" s="57">
        <v>0</v>
      </c>
      <c r="O18" s="58">
        <f t="shared" si="2"/>
        <v>3.3880000000000003</v>
      </c>
      <c r="P18" s="148">
        <v>1</v>
      </c>
      <c r="Q18" s="58">
        <f t="shared" si="3"/>
        <v>3.3880000000000003</v>
      </c>
      <c r="R18" s="90">
        <v>3987.341772151899</v>
      </c>
      <c r="S18" s="58">
        <v>0.62920484998407067</v>
      </c>
      <c r="T18" s="10"/>
      <c r="U18" s="58">
        <f t="shared" si="4"/>
        <v>2.0327999999999999</v>
      </c>
      <c r="V18" s="58">
        <f t="shared" si="1"/>
        <v>1.0486747499734512</v>
      </c>
    </row>
    <row r="19" spans="1:22" x14ac:dyDescent="0.35">
      <c r="A19" s="9"/>
      <c r="B19" s="25" t="s">
        <v>175</v>
      </c>
      <c r="C19" s="26" t="s">
        <v>172</v>
      </c>
      <c r="D19" s="27">
        <v>42472</v>
      </c>
      <c r="E19" s="27"/>
      <c r="F19" s="38"/>
      <c r="G19" s="35"/>
      <c r="H19" s="35">
        <v>8.5</v>
      </c>
      <c r="I19" s="35">
        <v>1.1000000000000001</v>
      </c>
      <c r="J19" s="35">
        <v>1.1000000000000001</v>
      </c>
      <c r="K19" s="35">
        <v>2.8</v>
      </c>
      <c r="L19" s="35">
        <v>1</v>
      </c>
      <c r="M19" s="35">
        <v>0</v>
      </c>
      <c r="N19" s="35">
        <v>0</v>
      </c>
      <c r="O19" s="87">
        <f t="shared" si="2"/>
        <v>3.3880000000000003</v>
      </c>
      <c r="P19" s="44">
        <v>1</v>
      </c>
      <c r="Q19" s="87">
        <f t="shared" si="3"/>
        <v>3.3880000000000003</v>
      </c>
      <c r="R19" s="29">
        <v>4642.2487223168655</v>
      </c>
      <c r="S19" s="87">
        <v>0.54043954377565717</v>
      </c>
      <c r="T19" s="38"/>
      <c r="U19" s="87">
        <f t="shared" si="4"/>
        <v>2.0327999999999999</v>
      </c>
      <c r="V19" s="87">
        <f t="shared" si="1"/>
        <v>0.90073257295942866</v>
      </c>
    </row>
    <row r="20" spans="1:22" x14ac:dyDescent="0.35">
      <c r="A20" s="9"/>
      <c r="B20" s="25" t="s">
        <v>175</v>
      </c>
      <c r="C20" s="26" t="s">
        <v>182</v>
      </c>
      <c r="D20" s="27">
        <v>42472</v>
      </c>
      <c r="E20" s="27"/>
      <c r="F20" s="155"/>
      <c r="G20" s="33"/>
      <c r="H20" s="35">
        <v>8.5</v>
      </c>
      <c r="I20" s="35">
        <v>1.1000000000000001</v>
      </c>
      <c r="J20" s="35">
        <v>1.1000000000000001</v>
      </c>
      <c r="K20" s="35">
        <v>2.8</v>
      </c>
      <c r="L20" s="35">
        <v>1</v>
      </c>
      <c r="M20" s="35">
        <v>0</v>
      </c>
      <c r="N20" s="35">
        <v>0</v>
      </c>
      <c r="O20" s="87">
        <f t="shared" si="2"/>
        <v>3.3880000000000003</v>
      </c>
      <c r="P20" s="44">
        <v>1</v>
      </c>
      <c r="Q20" s="87">
        <f t="shared" si="3"/>
        <v>3.3880000000000003</v>
      </c>
      <c r="R20" s="29"/>
      <c r="S20" s="87"/>
      <c r="T20" s="38"/>
      <c r="U20" s="87">
        <f t="shared" si="4"/>
        <v>2.0327999999999999</v>
      </c>
      <c r="V20" s="87"/>
    </row>
    <row r="21" spans="1:22" x14ac:dyDescent="0.35">
      <c r="A21" s="9"/>
      <c r="B21" s="79" t="s">
        <v>171</v>
      </c>
      <c r="C21" s="57" t="s">
        <v>172</v>
      </c>
      <c r="D21" s="150">
        <v>42507</v>
      </c>
      <c r="E21" s="150"/>
      <c r="F21" s="57"/>
      <c r="G21" s="57"/>
      <c r="H21" s="57">
        <v>8.5</v>
      </c>
      <c r="I21" s="57">
        <v>1.1000000000000001</v>
      </c>
      <c r="J21" s="57">
        <v>1.1000000000000001</v>
      </c>
      <c r="K21" s="57">
        <v>2.8</v>
      </c>
      <c r="L21" s="57">
        <v>1</v>
      </c>
      <c r="M21" s="57">
        <v>0</v>
      </c>
      <c r="N21" s="57">
        <v>0</v>
      </c>
      <c r="O21" s="58">
        <f t="shared" si="2"/>
        <v>3.3880000000000003</v>
      </c>
      <c r="P21" s="148">
        <v>1</v>
      </c>
      <c r="Q21" s="58">
        <f t="shared" si="3"/>
        <v>3.3880000000000003</v>
      </c>
      <c r="R21" s="90">
        <v>4419.6428571428569</v>
      </c>
      <c r="S21" s="58">
        <v>0.56766007179230316</v>
      </c>
      <c r="T21" s="10"/>
      <c r="U21" s="58">
        <f t="shared" si="4"/>
        <v>2.0327999999999999</v>
      </c>
      <c r="V21" s="58">
        <f t="shared" si="1"/>
        <v>0.94610011965383878</v>
      </c>
    </row>
    <row r="22" spans="1:22" x14ac:dyDescent="0.35">
      <c r="A22" s="9"/>
      <c r="B22" s="79" t="s">
        <v>171</v>
      </c>
      <c r="C22" s="57" t="s">
        <v>183</v>
      </c>
      <c r="D22" s="150">
        <v>42507</v>
      </c>
      <c r="E22" s="150"/>
      <c r="F22" s="57"/>
      <c r="G22" s="57"/>
      <c r="H22" s="57">
        <v>8.5</v>
      </c>
      <c r="I22" s="57">
        <v>1.1000000000000001</v>
      </c>
      <c r="J22" s="57">
        <v>1.1000000000000001</v>
      </c>
      <c r="K22" s="57">
        <v>2.8</v>
      </c>
      <c r="L22" s="57">
        <v>1</v>
      </c>
      <c r="M22" s="57">
        <v>0</v>
      </c>
      <c r="N22" s="57">
        <v>0</v>
      </c>
      <c r="O22" s="58">
        <f t="shared" si="2"/>
        <v>3.3880000000000003</v>
      </c>
      <c r="P22" s="148">
        <v>1</v>
      </c>
      <c r="Q22" s="58">
        <f t="shared" si="3"/>
        <v>3.3880000000000003</v>
      </c>
      <c r="R22" s="90">
        <v>4730.1587301587297</v>
      </c>
      <c r="S22" s="58">
        <v>0.5303954739586223</v>
      </c>
      <c r="T22" s="10"/>
      <c r="U22" s="58">
        <f t="shared" si="4"/>
        <v>2.0327999999999999</v>
      </c>
      <c r="V22" s="58">
        <f t="shared" si="1"/>
        <v>0.88399245659770387</v>
      </c>
    </row>
    <row r="23" spans="1:22" x14ac:dyDescent="0.35">
      <c r="A23" s="9"/>
      <c r="B23" s="34" t="s">
        <v>175</v>
      </c>
      <c r="C23" s="35" t="s">
        <v>172</v>
      </c>
      <c r="D23" s="36">
        <v>42507</v>
      </c>
      <c r="E23" s="36"/>
      <c r="F23" s="35"/>
      <c r="G23" s="35"/>
      <c r="H23" s="35">
        <v>8.5</v>
      </c>
      <c r="I23" s="35">
        <v>1.1000000000000001</v>
      </c>
      <c r="J23" s="35">
        <v>1.1000000000000001</v>
      </c>
      <c r="K23" s="35">
        <v>2.8</v>
      </c>
      <c r="L23" s="35">
        <v>1</v>
      </c>
      <c r="M23" s="35">
        <v>0</v>
      </c>
      <c r="N23" s="35">
        <v>0</v>
      </c>
      <c r="O23" s="87">
        <f t="shared" si="2"/>
        <v>3.3880000000000003</v>
      </c>
      <c r="P23" s="44">
        <v>1</v>
      </c>
      <c r="Q23" s="87">
        <f t="shared" si="3"/>
        <v>3.3880000000000003</v>
      </c>
      <c r="R23" s="29">
        <v>5034.1880341880342</v>
      </c>
      <c r="S23" s="87">
        <v>0.49836334370984775</v>
      </c>
      <c r="T23" s="38"/>
      <c r="U23" s="87">
        <f t="shared" si="4"/>
        <v>2.0327999999999999</v>
      </c>
      <c r="V23" s="87">
        <f t="shared" si="1"/>
        <v>0.83060557284974634</v>
      </c>
    </row>
    <row r="24" spans="1:22" x14ac:dyDescent="0.35">
      <c r="A24" s="9"/>
      <c r="B24" s="34" t="s">
        <v>175</v>
      </c>
      <c r="C24" s="35" t="s">
        <v>184</v>
      </c>
      <c r="D24" s="36">
        <v>42507</v>
      </c>
      <c r="E24" s="36"/>
      <c r="F24" s="35"/>
      <c r="G24" s="35"/>
      <c r="H24" s="35">
        <v>8.5</v>
      </c>
      <c r="I24" s="35">
        <v>1.1000000000000001</v>
      </c>
      <c r="J24" s="35">
        <v>1.1000000000000001</v>
      </c>
      <c r="K24" s="35">
        <v>2.8</v>
      </c>
      <c r="L24" s="35">
        <v>1</v>
      </c>
      <c r="M24" s="35">
        <v>0</v>
      </c>
      <c r="N24" s="35">
        <v>0</v>
      </c>
      <c r="O24" s="87">
        <f t="shared" si="2"/>
        <v>3.3880000000000003</v>
      </c>
      <c r="P24" s="44">
        <v>1</v>
      </c>
      <c r="Q24" s="87">
        <f t="shared" si="3"/>
        <v>3.3880000000000003</v>
      </c>
      <c r="R24" s="29">
        <v>4503.8167938931301</v>
      </c>
      <c r="S24" s="87">
        <v>0.55705080743601532</v>
      </c>
      <c r="T24" s="38"/>
      <c r="U24" s="87">
        <f t="shared" si="4"/>
        <v>2.0327999999999999</v>
      </c>
      <c r="V24" s="87">
        <f t="shared" si="1"/>
        <v>0.92841801239335897</v>
      </c>
    </row>
    <row r="25" spans="1:22" x14ac:dyDescent="0.35">
      <c r="A25" s="9"/>
      <c r="B25" s="79" t="s">
        <v>171</v>
      </c>
      <c r="C25" s="57" t="s">
        <v>172</v>
      </c>
      <c r="D25" s="150">
        <v>42577</v>
      </c>
      <c r="E25" s="150"/>
      <c r="F25" s="57"/>
      <c r="G25" s="57"/>
      <c r="H25" s="57">
        <v>8.5</v>
      </c>
      <c r="I25" s="57">
        <v>1.1000000000000001</v>
      </c>
      <c r="J25" s="57">
        <v>1.1000000000000001</v>
      </c>
      <c r="K25" s="57">
        <v>2.8</v>
      </c>
      <c r="L25" s="57">
        <v>1</v>
      </c>
      <c r="M25" s="57">
        <v>0</v>
      </c>
      <c r="N25" s="57">
        <v>0</v>
      </c>
      <c r="O25" s="58">
        <f t="shared" si="2"/>
        <v>3.3880000000000003</v>
      </c>
      <c r="P25" s="148">
        <v>1</v>
      </c>
      <c r="Q25" s="58">
        <f t="shared" si="3"/>
        <v>3.3880000000000003</v>
      </c>
      <c r="R25" s="90">
        <v>3715.0127226463101</v>
      </c>
      <c r="S25" s="58">
        <v>0.67532871860393651</v>
      </c>
      <c r="T25" s="10"/>
      <c r="U25" s="58">
        <f t="shared" si="4"/>
        <v>2.0327999999999999</v>
      </c>
      <c r="V25" s="58">
        <f t="shared" si="1"/>
        <v>1.1255478643398944</v>
      </c>
    </row>
    <row r="26" spans="1:22" x14ac:dyDescent="0.35">
      <c r="A26" s="9"/>
      <c r="B26" s="79" t="s">
        <v>171</v>
      </c>
      <c r="C26" s="57" t="s">
        <v>185</v>
      </c>
      <c r="D26" s="150">
        <v>42577</v>
      </c>
      <c r="E26" s="150"/>
      <c r="F26" s="57"/>
      <c r="G26" s="57"/>
      <c r="H26" s="57">
        <v>8.5</v>
      </c>
      <c r="I26" s="57">
        <v>1.1000000000000001</v>
      </c>
      <c r="J26" s="57">
        <v>1.1000000000000001</v>
      </c>
      <c r="K26" s="57">
        <v>2.8</v>
      </c>
      <c r="L26" s="57">
        <v>1</v>
      </c>
      <c r="M26" s="57">
        <v>0</v>
      </c>
      <c r="N26" s="57">
        <v>0</v>
      </c>
      <c r="O26" s="58">
        <f t="shared" si="2"/>
        <v>3.3880000000000003</v>
      </c>
      <c r="P26" s="148">
        <v>1</v>
      </c>
      <c r="Q26" s="58">
        <f t="shared" si="3"/>
        <v>3.3880000000000003</v>
      </c>
      <c r="R26" s="90">
        <v>4696.969696969697</v>
      </c>
      <c r="S26" s="58">
        <v>0.53414327607875989</v>
      </c>
      <c r="T26" s="10"/>
      <c r="U26" s="58">
        <f t="shared" si="4"/>
        <v>2.0327999999999999</v>
      </c>
      <c r="V26" s="58">
        <f t="shared" si="1"/>
        <v>0.89023879346459989</v>
      </c>
    </row>
    <row r="27" spans="1:22" x14ac:dyDescent="0.35">
      <c r="A27" s="9"/>
      <c r="B27" s="34" t="s">
        <v>175</v>
      </c>
      <c r="C27" s="35" t="s">
        <v>172</v>
      </c>
      <c r="D27" s="36">
        <v>42577</v>
      </c>
      <c r="E27" s="36"/>
      <c r="F27" s="35"/>
      <c r="G27" s="35"/>
      <c r="H27" s="35">
        <v>8.5</v>
      </c>
      <c r="I27" s="35">
        <v>1.1000000000000001</v>
      </c>
      <c r="J27" s="35">
        <v>1.1000000000000001</v>
      </c>
      <c r="K27" s="35">
        <v>2.8</v>
      </c>
      <c r="L27" s="35">
        <v>1</v>
      </c>
      <c r="M27" s="35">
        <v>0</v>
      </c>
      <c r="N27" s="35">
        <v>0</v>
      </c>
      <c r="O27" s="87">
        <f t="shared" si="2"/>
        <v>3.3880000000000003</v>
      </c>
      <c r="P27" s="44">
        <v>1</v>
      </c>
      <c r="Q27" s="87">
        <f t="shared" si="3"/>
        <v>3.3880000000000003</v>
      </c>
      <c r="R27" s="29">
        <v>5820.170109356015</v>
      </c>
      <c r="S27" s="87">
        <v>0.43106210547850321</v>
      </c>
      <c r="T27" s="38"/>
      <c r="U27" s="87">
        <f t="shared" si="4"/>
        <v>2.0327999999999999</v>
      </c>
      <c r="V27" s="87">
        <f t="shared" si="1"/>
        <v>0.71843684246417205</v>
      </c>
    </row>
    <row r="28" spans="1:22" x14ac:dyDescent="0.35">
      <c r="A28" s="9"/>
      <c r="B28" s="34" t="s">
        <v>175</v>
      </c>
      <c r="C28" s="35" t="s">
        <v>180</v>
      </c>
      <c r="D28" s="36">
        <v>42577</v>
      </c>
      <c r="E28" s="36"/>
      <c r="F28" s="35"/>
      <c r="G28" s="35"/>
      <c r="H28" s="35">
        <v>8.5</v>
      </c>
      <c r="I28" s="35">
        <v>1.1000000000000001</v>
      </c>
      <c r="J28" s="35">
        <v>1.1000000000000001</v>
      </c>
      <c r="K28" s="35">
        <v>2.8</v>
      </c>
      <c r="L28" s="35">
        <v>1</v>
      </c>
      <c r="M28" s="35">
        <v>0</v>
      </c>
      <c r="N28" s="35">
        <v>0</v>
      </c>
      <c r="O28" s="87">
        <f t="shared" si="2"/>
        <v>3.3880000000000003</v>
      </c>
      <c r="P28" s="44">
        <v>1</v>
      </c>
      <c r="Q28" s="87">
        <f t="shared" si="3"/>
        <v>3.3880000000000003</v>
      </c>
      <c r="R28" s="29">
        <v>4435.8974358974365</v>
      </c>
      <c r="S28" s="87">
        <v>0.56557997966300644</v>
      </c>
      <c r="T28" s="38"/>
      <c r="U28" s="87">
        <f t="shared" si="4"/>
        <v>2.0327999999999999</v>
      </c>
      <c r="V28" s="87">
        <f t="shared" si="1"/>
        <v>0.94263329943834406</v>
      </c>
    </row>
    <row r="29" spans="1:22" x14ac:dyDescent="0.35">
      <c r="A29" s="9"/>
      <c r="B29" s="79" t="s">
        <v>171</v>
      </c>
      <c r="C29" s="57" t="s">
        <v>172</v>
      </c>
      <c r="D29" s="150">
        <v>42633</v>
      </c>
      <c r="E29" s="150"/>
      <c r="F29" s="57"/>
      <c r="G29" s="57"/>
      <c r="H29" s="57">
        <v>8.5</v>
      </c>
      <c r="I29" s="57">
        <v>1.1000000000000001</v>
      </c>
      <c r="J29" s="57">
        <v>1.1000000000000001</v>
      </c>
      <c r="K29" s="57">
        <v>2.8</v>
      </c>
      <c r="L29" s="57">
        <v>1</v>
      </c>
      <c r="M29" s="57">
        <v>0</v>
      </c>
      <c r="N29" s="57">
        <v>0</v>
      </c>
      <c r="O29" s="58">
        <f t="shared" si="2"/>
        <v>3.3880000000000003</v>
      </c>
      <c r="P29" s="148">
        <v>1</v>
      </c>
      <c r="Q29" s="58">
        <f t="shared" si="3"/>
        <v>3.3880000000000003</v>
      </c>
      <c r="R29" s="90">
        <v>5813.7044967880083</v>
      </c>
      <c r="S29" s="58">
        <v>0.43154150386696843</v>
      </c>
      <c r="T29" s="10"/>
      <c r="U29" s="58">
        <f t="shared" si="4"/>
        <v>2.0327999999999999</v>
      </c>
      <c r="V29" s="58">
        <f t="shared" si="1"/>
        <v>0.71923583977828076</v>
      </c>
    </row>
    <row r="30" spans="1:22" x14ac:dyDescent="0.35">
      <c r="A30" s="9"/>
      <c r="B30" s="79" t="s">
        <v>171</v>
      </c>
      <c r="C30" s="57" t="s">
        <v>185</v>
      </c>
      <c r="D30" s="150">
        <v>42633</v>
      </c>
      <c r="E30" s="150"/>
      <c r="F30" s="57"/>
      <c r="G30" s="57"/>
      <c r="H30" s="57">
        <v>8.5</v>
      </c>
      <c r="I30" s="57">
        <v>1.1000000000000001</v>
      </c>
      <c r="J30" s="57">
        <v>1.1000000000000001</v>
      </c>
      <c r="K30" s="57">
        <v>2.8</v>
      </c>
      <c r="L30" s="57">
        <v>1</v>
      </c>
      <c r="M30" s="57">
        <v>0</v>
      </c>
      <c r="N30" s="57">
        <v>0</v>
      </c>
      <c r="O30" s="58">
        <f t="shared" si="2"/>
        <v>3.3880000000000003</v>
      </c>
      <c r="P30" s="148">
        <v>1</v>
      </c>
      <c r="Q30" s="58">
        <f t="shared" si="3"/>
        <v>3.3880000000000003</v>
      </c>
      <c r="R30" s="90">
        <v>5086.2068965517237</v>
      </c>
      <c r="S30" s="58">
        <v>0.49326636383647171</v>
      </c>
      <c r="T30" s="10"/>
      <c r="U30" s="58">
        <f t="shared" si="4"/>
        <v>2.0327999999999999</v>
      </c>
      <c r="V30" s="58">
        <f t="shared" si="1"/>
        <v>0.82211060639411959</v>
      </c>
    </row>
    <row r="31" spans="1:22" x14ac:dyDescent="0.35">
      <c r="A31" s="9"/>
      <c r="B31" s="34" t="s">
        <v>175</v>
      </c>
      <c r="C31" s="35" t="s">
        <v>172</v>
      </c>
      <c r="D31" s="36">
        <v>42633</v>
      </c>
      <c r="E31" s="36"/>
      <c r="F31" s="35"/>
      <c r="G31" s="35"/>
      <c r="H31" s="35">
        <v>8.5</v>
      </c>
      <c r="I31" s="35">
        <v>1.1000000000000001</v>
      </c>
      <c r="J31" s="35">
        <v>1.1000000000000001</v>
      </c>
      <c r="K31" s="35">
        <v>2.8</v>
      </c>
      <c r="L31" s="35">
        <v>1</v>
      </c>
      <c r="M31" s="35">
        <v>0</v>
      </c>
      <c r="N31" s="35">
        <v>0</v>
      </c>
      <c r="O31" s="87">
        <f t="shared" si="2"/>
        <v>3.3880000000000003</v>
      </c>
      <c r="P31" s="44">
        <v>1</v>
      </c>
      <c r="Q31" s="87">
        <f t="shared" si="3"/>
        <v>3.3880000000000003</v>
      </c>
      <c r="R31" s="29">
        <v>5103.0927835051543</v>
      </c>
      <c r="S31" s="87">
        <v>0.49163416932011972</v>
      </c>
      <c r="T31" s="38"/>
      <c r="U31" s="87">
        <f t="shared" si="4"/>
        <v>2.0327999999999999</v>
      </c>
      <c r="V31" s="87">
        <f t="shared" si="1"/>
        <v>0.8193902822001996</v>
      </c>
    </row>
    <row r="32" spans="1:22" x14ac:dyDescent="0.35">
      <c r="A32" s="9"/>
      <c r="B32" s="34" t="s">
        <v>175</v>
      </c>
      <c r="C32" s="35" t="s">
        <v>186</v>
      </c>
      <c r="D32" s="36">
        <v>42633</v>
      </c>
      <c r="E32" s="36"/>
      <c r="F32" s="35"/>
      <c r="G32" s="35"/>
      <c r="H32" s="35">
        <v>8.5</v>
      </c>
      <c r="I32" s="35">
        <v>1.1000000000000001</v>
      </c>
      <c r="J32" s="35">
        <v>1.1000000000000001</v>
      </c>
      <c r="K32" s="35">
        <v>2.8</v>
      </c>
      <c r="L32" s="35">
        <v>1</v>
      </c>
      <c r="M32" s="35">
        <v>0</v>
      </c>
      <c r="N32" s="35">
        <v>0</v>
      </c>
      <c r="O32" s="87">
        <f t="shared" si="2"/>
        <v>3.3880000000000003</v>
      </c>
      <c r="P32" s="44">
        <v>1</v>
      </c>
      <c r="Q32" s="87">
        <f t="shared" si="3"/>
        <v>3.3880000000000003</v>
      </c>
      <c r="R32" s="29">
        <v>5694.9152542372885</v>
      </c>
      <c r="S32" s="87">
        <v>0.44054295271827731</v>
      </c>
      <c r="T32" s="38"/>
      <c r="U32" s="87">
        <f t="shared" si="4"/>
        <v>2.0327999999999999</v>
      </c>
      <c r="V32" s="87">
        <f t="shared" si="1"/>
        <v>0.73423825453046221</v>
      </c>
    </row>
    <row r="33" spans="1:22" x14ac:dyDescent="0.35">
      <c r="A33" s="1"/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45"/>
      <c r="P33" s="151"/>
      <c r="Q33" s="45"/>
      <c r="R33" s="53"/>
      <c r="S33" s="45"/>
      <c r="T33" s="2"/>
      <c r="U33" s="45"/>
      <c r="V33" s="45"/>
    </row>
    <row r="34" spans="1:22" x14ac:dyDescent="0.35">
      <c r="A34" s="9">
        <v>2017</v>
      </c>
      <c r="B34" s="88" t="s">
        <v>171</v>
      </c>
      <c r="C34" s="57">
        <v>3</v>
      </c>
      <c r="D34" s="147">
        <v>42851</v>
      </c>
      <c r="E34" s="147"/>
      <c r="F34" s="57"/>
      <c r="G34" s="57"/>
      <c r="H34" s="57">
        <v>8.5</v>
      </c>
      <c r="I34" s="57">
        <v>1.1000000000000001</v>
      </c>
      <c r="J34" s="57">
        <v>1.1000000000000001</v>
      </c>
      <c r="K34" s="57">
        <v>2.8</v>
      </c>
      <c r="L34" s="57">
        <v>1</v>
      </c>
      <c r="M34" s="57">
        <v>0</v>
      </c>
      <c r="N34" s="57">
        <v>0</v>
      </c>
      <c r="O34" s="58">
        <f t="shared" si="2"/>
        <v>3.3880000000000003</v>
      </c>
      <c r="P34" s="148">
        <v>1</v>
      </c>
      <c r="Q34" s="58">
        <f t="shared" si="3"/>
        <v>3.3880000000000003</v>
      </c>
      <c r="R34" s="114">
        <v>1365.5172413793105</v>
      </c>
      <c r="S34" s="58">
        <v>1.8372926430777667</v>
      </c>
      <c r="T34" s="10"/>
      <c r="U34" s="58">
        <f t="shared" si="4"/>
        <v>2.0327999999999999</v>
      </c>
      <c r="V34" s="58">
        <f t="shared" si="1"/>
        <v>3.0621544051296117</v>
      </c>
    </row>
    <row r="35" spans="1:22" x14ac:dyDescent="0.35">
      <c r="A35" s="9" t="s">
        <v>173</v>
      </c>
      <c r="B35" s="88" t="s">
        <v>171</v>
      </c>
      <c r="C35" s="57">
        <v>13</v>
      </c>
      <c r="D35" s="147">
        <v>42851</v>
      </c>
      <c r="E35" s="147"/>
      <c r="F35" s="57"/>
      <c r="G35" s="57"/>
      <c r="H35" s="57">
        <v>8.5</v>
      </c>
      <c r="I35" s="57">
        <v>1.1000000000000001</v>
      </c>
      <c r="J35" s="57">
        <v>1.1000000000000001</v>
      </c>
      <c r="K35" s="57">
        <v>2.8</v>
      </c>
      <c r="L35" s="57">
        <v>1</v>
      </c>
      <c r="M35" s="57">
        <v>0</v>
      </c>
      <c r="N35" s="57">
        <v>0</v>
      </c>
      <c r="O35" s="58">
        <f t="shared" si="2"/>
        <v>3.3880000000000003</v>
      </c>
      <c r="P35" s="148">
        <v>1</v>
      </c>
      <c r="Q35" s="58">
        <f t="shared" si="3"/>
        <v>3.3880000000000003</v>
      </c>
      <c r="R35" s="114">
        <v>585.6</v>
      </c>
      <c r="S35" s="58">
        <v>4.2842465532480434</v>
      </c>
      <c r="T35" s="10"/>
      <c r="U35" s="58">
        <f t="shared" si="4"/>
        <v>2.0327999999999999</v>
      </c>
      <c r="V35" s="58">
        <f t="shared" si="1"/>
        <v>7.1404109220800729</v>
      </c>
    </row>
    <row r="36" spans="1:22" x14ac:dyDescent="0.35">
      <c r="A36" s="9"/>
      <c r="B36" s="25" t="s">
        <v>175</v>
      </c>
      <c r="C36" s="35" t="s">
        <v>172</v>
      </c>
      <c r="D36" s="27">
        <v>42851</v>
      </c>
      <c r="E36" s="27"/>
      <c r="F36" s="35"/>
      <c r="G36" s="35"/>
      <c r="H36" s="35">
        <v>8.5</v>
      </c>
      <c r="I36" s="35">
        <v>1.1000000000000001</v>
      </c>
      <c r="J36" s="35">
        <v>1.1000000000000001</v>
      </c>
      <c r="K36" s="35">
        <v>2.8</v>
      </c>
      <c r="L36" s="35">
        <v>1</v>
      </c>
      <c r="M36" s="35">
        <v>0</v>
      </c>
      <c r="N36" s="35">
        <v>0</v>
      </c>
      <c r="O36" s="87">
        <f t="shared" si="2"/>
        <v>3.3880000000000003</v>
      </c>
      <c r="P36" s="44">
        <v>1</v>
      </c>
      <c r="Q36" s="87">
        <f t="shared" si="3"/>
        <v>3.3880000000000003</v>
      </c>
      <c r="R36" s="37">
        <v>5249.3438320209971</v>
      </c>
      <c r="S36" s="87">
        <v>0.47793683589138136</v>
      </c>
      <c r="T36" s="38"/>
      <c r="U36" s="87">
        <f t="shared" si="4"/>
        <v>2.0327999999999999</v>
      </c>
      <c r="V36" s="87">
        <f t="shared" si="1"/>
        <v>0.79656139315230234</v>
      </c>
    </row>
    <row r="37" spans="1:22" x14ac:dyDescent="0.35">
      <c r="A37" s="9"/>
      <c r="B37" s="25" t="s">
        <v>175</v>
      </c>
      <c r="C37" s="35" t="s">
        <v>187</v>
      </c>
      <c r="D37" s="27">
        <v>42851</v>
      </c>
      <c r="E37" s="27"/>
      <c r="F37" s="35"/>
      <c r="G37" s="35"/>
      <c r="H37" s="35">
        <v>8.5</v>
      </c>
      <c r="I37" s="35">
        <v>1.1000000000000001</v>
      </c>
      <c r="J37" s="35">
        <v>1.1000000000000001</v>
      </c>
      <c r="K37" s="35">
        <v>2.8</v>
      </c>
      <c r="L37" s="35">
        <v>1</v>
      </c>
      <c r="M37" s="35">
        <v>0</v>
      </c>
      <c r="N37" s="35">
        <v>0</v>
      </c>
      <c r="O37" s="87">
        <f t="shared" si="2"/>
        <v>3.3880000000000003</v>
      </c>
      <c r="P37" s="44">
        <v>1</v>
      </c>
      <c r="Q37" s="87">
        <f t="shared" si="3"/>
        <v>3.3880000000000003</v>
      </c>
      <c r="R37" s="37">
        <v>4962.2166246851384</v>
      </c>
      <c r="S37" s="87">
        <v>0.50559154735435308</v>
      </c>
      <c r="T37" s="38"/>
      <c r="U37" s="87">
        <f t="shared" si="4"/>
        <v>2.0327999999999999</v>
      </c>
      <c r="V37" s="87">
        <f t="shared" si="1"/>
        <v>0.84265257892392187</v>
      </c>
    </row>
    <row r="38" spans="1:22" x14ac:dyDescent="0.35">
      <c r="A38" s="9"/>
      <c r="B38" s="88" t="s">
        <v>171</v>
      </c>
      <c r="C38" s="57" t="s">
        <v>172</v>
      </c>
      <c r="D38" s="150">
        <v>42871</v>
      </c>
      <c r="E38" s="150"/>
      <c r="F38" s="57"/>
      <c r="G38" s="57"/>
      <c r="H38" s="57">
        <v>8.5</v>
      </c>
      <c r="I38" s="57">
        <v>1.1000000000000001</v>
      </c>
      <c r="J38" s="57">
        <v>1.1000000000000001</v>
      </c>
      <c r="K38" s="57">
        <v>2.8</v>
      </c>
      <c r="L38" s="57">
        <v>1</v>
      </c>
      <c r="M38" s="57">
        <v>0</v>
      </c>
      <c r="N38" s="57">
        <v>0</v>
      </c>
      <c r="O38" s="58">
        <f t="shared" si="2"/>
        <v>3.3880000000000003</v>
      </c>
      <c r="P38" s="148">
        <v>1</v>
      </c>
      <c r="Q38" s="58">
        <f t="shared" si="3"/>
        <v>3.3880000000000003</v>
      </c>
      <c r="R38" s="114">
        <v>3048.9073881373574</v>
      </c>
      <c r="S38" s="58">
        <v>0.82287011778169061</v>
      </c>
      <c r="T38" s="10"/>
      <c r="U38" s="58">
        <f t="shared" si="4"/>
        <v>2.0327999999999999</v>
      </c>
      <c r="V38" s="58">
        <f t="shared" si="1"/>
        <v>1.3714501963028178</v>
      </c>
    </row>
    <row r="39" spans="1:22" x14ac:dyDescent="0.35">
      <c r="A39" s="9"/>
      <c r="B39" s="88" t="s">
        <v>171</v>
      </c>
      <c r="C39" s="57" t="s">
        <v>188</v>
      </c>
      <c r="D39" s="150">
        <v>42871</v>
      </c>
      <c r="E39" s="150"/>
      <c r="F39" s="57"/>
      <c r="G39" s="57"/>
      <c r="H39" s="57">
        <v>8.5</v>
      </c>
      <c r="I39" s="57">
        <v>1.1000000000000001</v>
      </c>
      <c r="J39" s="57">
        <v>1.1000000000000001</v>
      </c>
      <c r="K39" s="57">
        <v>2.8</v>
      </c>
      <c r="L39" s="57">
        <v>1</v>
      </c>
      <c r="M39" s="57">
        <v>0</v>
      </c>
      <c r="N39" s="57">
        <v>0</v>
      </c>
      <c r="O39" s="58">
        <f t="shared" si="2"/>
        <v>3.3880000000000003</v>
      </c>
      <c r="P39" s="148">
        <v>1</v>
      </c>
      <c r="Q39" s="58">
        <f t="shared" si="3"/>
        <v>3.3880000000000003</v>
      </c>
      <c r="R39" s="114">
        <v>1093.0787589498807</v>
      </c>
      <c r="S39" s="58">
        <v>2.2952186757268138</v>
      </c>
      <c r="T39" s="10"/>
      <c r="U39" s="58">
        <f t="shared" si="4"/>
        <v>2.0327999999999999</v>
      </c>
      <c r="V39" s="58">
        <f t="shared" si="1"/>
        <v>3.8253644595446898</v>
      </c>
    </row>
    <row r="40" spans="1:22" x14ac:dyDescent="0.35">
      <c r="A40" s="9"/>
      <c r="B40" s="25" t="s">
        <v>175</v>
      </c>
      <c r="C40" s="35" t="s">
        <v>172</v>
      </c>
      <c r="D40" s="36">
        <v>42871</v>
      </c>
      <c r="E40" s="36"/>
      <c r="F40" s="35"/>
      <c r="G40" s="35"/>
      <c r="H40" s="35">
        <v>8.5</v>
      </c>
      <c r="I40" s="35">
        <v>1.1000000000000001</v>
      </c>
      <c r="J40" s="35">
        <v>1.1000000000000001</v>
      </c>
      <c r="K40" s="35">
        <v>2.8</v>
      </c>
      <c r="L40" s="35">
        <v>1</v>
      </c>
      <c r="M40" s="35">
        <v>0</v>
      </c>
      <c r="N40" s="35">
        <v>0</v>
      </c>
      <c r="O40" s="87">
        <f t="shared" si="2"/>
        <v>3.3880000000000003</v>
      </c>
      <c r="P40" s="44">
        <v>1</v>
      </c>
      <c r="Q40" s="87">
        <f t="shared" si="3"/>
        <v>3.3880000000000003</v>
      </c>
      <c r="R40" s="37">
        <v>5340.1797175866495</v>
      </c>
      <c r="S40" s="87">
        <v>0.46980718145490868</v>
      </c>
      <c r="T40" s="38"/>
      <c r="U40" s="87">
        <f t="shared" si="4"/>
        <v>2.0327999999999999</v>
      </c>
      <c r="V40" s="87">
        <f t="shared" si="1"/>
        <v>0.7830119690915146</v>
      </c>
    </row>
    <row r="41" spans="1:22" x14ac:dyDescent="0.35">
      <c r="A41" s="9"/>
      <c r="B41" s="25" t="s">
        <v>175</v>
      </c>
      <c r="C41" s="35" t="s">
        <v>189</v>
      </c>
      <c r="D41" s="36">
        <v>42871</v>
      </c>
      <c r="E41" s="36"/>
      <c r="F41" s="35"/>
      <c r="G41" s="35"/>
      <c r="H41" s="35">
        <v>8.5</v>
      </c>
      <c r="I41" s="35">
        <v>1.1000000000000001</v>
      </c>
      <c r="J41" s="35">
        <v>1.1000000000000001</v>
      </c>
      <c r="K41" s="35">
        <v>2.8</v>
      </c>
      <c r="L41" s="35">
        <v>1</v>
      </c>
      <c r="M41" s="35">
        <v>0</v>
      </c>
      <c r="N41" s="35">
        <v>0</v>
      </c>
      <c r="O41" s="87">
        <f t="shared" si="2"/>
        <v>3.3880000000000003</v>
      </c>
      <c r="P41" s="44">
        <v>1</v>
      </c>
      <c r="Q41" s="87">
        <f t="shared" si="3"/>
        <v>3.3880000000000003</v>
      </c>
      <c r="R41" s="37">
        <v>3377.1929824561403</v>
      </c>
      <c r="S41" s="87">
        <v>0.74288167558533547</v>
      </c>
      <c r="T41" s="38"/>
      <c r="U41" s="87">
        <f t="shared" si="4"/>
        <v>2.0327999999999999</v>
      </c>
      <c r="V41" s="87">
        <f t="shared" si="1"/>
        <v>1.2381361259755592</v>
      </c>
    </row>
    <row r="42" spans="1:22" x14ac:dyDescent="0.35">
      <c r="A42" s="9"/>
      <c r="B42" s="88" t="s">
        <v>171</v>
      </c>
      <c r="C42" s="57" t="s">
        <v>172</v>
      </c>
      <c r="D42" s="150">
        <v>42913</v>
      </c>
      <c r="E42" s="150"/>
      <c r="F42" s="57"/>
      <c r="G42" s="57"/>
      <c r="H42" s="57">
        <v>8.5</v>
      </c>
      <c r="I42" s="57">
        <v>1.1000000000000001</v>
      </c>
      <c r="J42" s="57">
        <v>1.1000000000000001</v>
      </c>
      <c r="K42" s="57">
        <v>2.8</v>
      </c>
      <c r="L42" s="57">
        <v>1</v>
      </c>
      <c r="M42" s="57">
        <v>0</v>
      </c>
      <c r="N42" s="57">
        <v>0</v>
      </c>
      <c r="O42" s="58">
        <f t="shared" si="2"/>
        <v>3.3880000000000003</v>
      </c>
      <c r="P42" s="148">
        <v>1</v>
      </c>
      <c r="Q42" s="58">
        <f t="shared" si="3"/>
        <v>3.3880000000000003</v>
      </c>
      <c r="R42" s="114">
        <v>6327.0777479892758</v>
      </c>
      <c r="S42" s="58">
        <v>0.39652662437716363</v>
      </c>
      <c r="T42" s="10"/>
      <c r="U42" s="58">
        <f t="shared" si="4"/>
        <v>2.0327999999999999</v>
      </c>
      <c r="V42" s="58">
        <f t="shared" si="1"/>
        <v>0.66087770729527284</v>
      </c>
    </row>
    <row r="43" spans="1:22" x14ac:dyDescent="0.35">
      <c r="A43" s="9"/>
      <c r="B43" s="88" t="s">
        <v>171</v>
      </c>
      <c r="C43" s="57" t="s">
        <v>190</v>
      </c>
      <c r="D43" s="150">
        <v>42913</v>
      </c>
      <c r="E43" s="150"/>
      <c r="F43" s="57"/>
      <c r="G43" s="57"/>
      <c r="H43" s="57">
        <v>8.5</v>
      </c>
      <c r="I43" s="57">
        <v>1.1000000000000001</v>
      </c>
      <c r="J43" s="57">
        <v>1.1000000000000001</v>
      </c>
      <c r="K43" s="57">
        <v>2.8</v>
      </c>
      <c r="L43" s="57">
        <v>1</v>
      </c>
      <c r="M43" s="57">
        <v>0</v>
      </c>
      <c r="N43" s="57">
        <v>0</v>
      </c>
      <c r="O43" s="58">
        <f t="shared" si="2"/>
        <v>3.3880000000000003</v>
      </c>
      <c r="P43" s="148">
        <v>1</v>
      </c>
      <c r="Q43" s="58">
        <f t="shared" si="3"/>
        <v>3.3880000000000003</v>
      </c>
      <c r="R43" s="114">
        <v>3778.0401416765058</v>
      </c>
      <c r="S43" s="58">
        <v>0.66406249999999989</v>
      </c>
      <c r="T43" s="10"/>
      <c r="U43" s="58">
        <f t="shared" si="4"/>
        <v>2.0327999999999999</v>
      </c>
      <c r="V43" s="58">
        <f t="shared" si="1"/>
        <v>1.1067708333333333</v>
      </c>
    </row>
    <row r="44" spans="1:22" x14ac:dyDescent="0.35">
      <c r="A44" s="9"/>
      <c r="B44" s="25" t="s">
        <v>175</v>
      </c>
      <c r="C44" s="35" t="s">
        <v>172</v>
      </c>
      <c r="D44" s="36">
        <v>42913</v>
      </c>
      <c r="E44" s="36"/>
      <c r="F44" s="35"/>
      <c r="G44" s="35"/>
      <c r="H44" s="35">
        <v>8.5</v>
      </c>
      <c r="I44" s="35">
        <v>1.1000000000000001</v>
      </c>
      <c r="J44" s="35">
        <v>1.1000000000000001</v>
      </c>
      <c r="K44" s="35">
        <v>2.8</v>
      </c>
      <c r="L44" s="35">
        <v>1</v>
      </c>
      <c r="M44" s="35">
        <v>0</v>
      </c>
      <c r="N44" s="35">
        <v>0</v>
      </c>
      <c r="O44" s="87">
        <f t="shared" si="2"/>
        <v>3.3880000000000003</v>
      </c>
      <c r="P44" s="44">
        <v>1</v>
      </c>
      <c r="Q44" s="87">
        <f t="shared" si="3"/>
        <v>3.3880000000000003</v>
      </c>
      <c r="R44" s="37">
        <v>7474.5186862967157</v>
      </c>
      <c r="S44" s="87">
        <v>0.33565435941468996</v>
      </c>
      <c r="T44" s="38"/>
      <c r="U44" s="87">
        <f t="shared" si="4"/>
        <v>2.0327999999999999</v>
      </c>
      <c r="V44" s="87">
        <f t="shared" si="1"/>
        <v>0.55942393235781662</v>
      </c>
    </row>
    <row r="45" spans="1:22" x14ac:dyDescent="0.35">
      <c r="A45" s="9"/>
      <c r="B45" s="25" t="s">
        <v>175</v>
      </c>
      <c r="C45" s="35" t="s">
        <v>180</v>
      </c>
      <c r="D45" s="36">
        <v>42913</v>
      </c>
      <c r="E45" s="36"/>
      <c r="F45" s="35"/>
      <c r="G45" s="35"/>
      <c r="H45" s="35">
        <v>8.5</v>
      </c>
      <c r="I45" s="35">
        <v>1.1000000000000001</v>
      </c>
      <c r="J45" s="35">
        <v>1.1000000000000001</v>
      </c>
      <c r="K45" s="35">
        <v>2.8</v>
      </c>
      <c r="L45" s="35">
        <v>1</v>
      </c>
      <c r="M45" s="35">
        <v>0</v>
      </c>
      <c r="N45" s="35">
        <v>0</v>
      </c>
      <c r="O45" s="87">
        <f t="shared" si="2"/>
        <v>3.3880000000000003</v>
      </c>
      <c r="P45" s="44">
        <v>1</v>
      </c>
      <c r="Q45" s="87">
        <f t="shared" si="3"/>
        <v>3.3880000000000003</v>
      </c>
      <c r="R45" s="37">
        <v>4547.3041709053914</v>
      </c>
      <c r="S45" s="87">
        <v>0.55172354592732864</v>
      </c>
      <c r="T45" s="38"/>
      <c r="U45" s="87">
        <f t="shared" si="4"/>
        <v>2.0327999999999999</v>
      </c>
      <c r="V45" s="87">
        <f t="shared" si="1"/>
        <v>0.91953924321221459</v>
      </c>
    </row>
    <row r="46" spans="1:22" x14ac:dyDescent="0.35">
      <c r="A46" s="9"/>
      <c r="B46" s="88" t="s">
        <v>171</v>
      </c>
      <c r="C46" s="57" t="s">
        <v>172</v>
      </c>
      <c r="D46" s="150">
        <v>42941</v>
      </c>
      <c r="E46" s="150"/>
      <c r="F46" s="57"/>
      <c r="G46" s="57"/>
      <c r="H46" s="57">
        <v>8.5</v>
      </c>
      <c r="I46" s="57">
        <v>1.1000000000000001</v>
      </c>
      <c r="J46" s="57">
        <v>1.1000000000000001</v>
      </c>
      <c r="K46" s="57">
        <v>2.8</v>
      </c>
      <c r="L46" s="57">
        <v>1</v>
      </c>
      <c r="M46" s="57">
        <v>0</v>
      </c>
      <c r="N46" s="57">
        <v>0</v>
      </c>
      <c r="O46" s="58">
        <f t="shared" si="2"/>
        <v>3.3880000000000003</v>
      </c>
      <c r="P46" s="148">
        <v>1</v>
      </c>
      <c r="Q46" s="58">
        <f t="shared" si="3"/>
        <v>3.3880000000000003</v>
      </c>
      <c r="R46" s="114">
        <v>3451.8348623853212</v>
      </c>
      <c r="S46" s="58">
        <v>0.72681773074403688</v>
      </c>
      <c r="T46" s="10"/>
      <c r="U46" s="58">
        <f t="shared" si="4"/>
        <v>2.0327999999999999</v>
      </c>
      <c r="V46" s="58">
        <f t="shared" si="1"/>
        <v>1.211362884573395</v>
      </c>
    </row>
    <row r="47" spans="1:22" x14ac:dyDescent="0.35">
      <c r="A47" s="9"/>
      <c r="B47" s="88" t="s">
        <v>171</v>
      </c>
      <c r="C47" s="57" t="s">
        <v>191</v>
      </c>
      <c r="D47" s="150">
        <v>42941</v>
      </c>
      <c r="E47" s="150"/>
      <c r="F47" s="57"/>
      <c r="G47" s="57"/>
      <c r="H47" s="57">
        <v>8.5</v>
      </c>
      <c r="I47" s="57">
        <v>1.1000000000000001</v>
      </c>
      <c r="J47" s="57">
        <v>1.1000000000000001</v>
      </c>
      <c r="K47" s="57">
        <v>2.8</v>
      </c>
      <c r="L47" s="57">
        <v>1</v>
      </c>
      <c r="M47" s="57">
        <v>0</v>
      </c>
      <c r="N47" s="57">
        <v>0</v>
      </c>
      <c r="O47" s="58">
        <f t="shared" si="2"/>
        <v>3.3880000000000003</v>
      </c>
      <c r="P47" s="148">
        <v>1</v>
      </c>
      <c r="Q47" s="58">
        <f t="shared" si="3"/>
        <v>3.3880000000000003</v>
      </c>
      <c r="R47" s="114">
        <v>2891.5662650602399</v>
      </c>
      <c r="S47" s="58">
        <v>0.86764561196379397</v>
      </c>
      <c r="T47" s="10"/>
      <c r="U47" s="58">
        <f t="shared" si="4"/>
        <v>2.0327999999999999</v>
      </c>
      <c r="V47" s="58">
        <f t="shared" si="1"/>
        <v>1.4460760199396567</v>
      </c>
    </row>
    <row r="48" spans="1:22" x14ac:dyDescent="0.35">
      <c r="A48" s="9"/>
      <c r="B48" s="25" t="s">
        <v>175</v>
      </c>
      <c r="C48" s="35" t="s">
        <v>172</v>
      </c>
      <c r="D48" s="36">
        <v>42941</v>
      </c>
      <c r="E48" s="36"/>
      <c r="F48" s="35"/>
      <c r="G48" s="35"/>
      <c r="H48" s="35">
        <v>8.5</v>
      </c>
      <c r="I48" s="35">
        <v>1.1000000000000001</v>
      </c>
      <c r="J48" s="35">
        <v>1.1000000000000001</v>
      </c>
      <c r="K48" s="35">
        <v>2.8</v>
      </c>
      <c r="L48" s="35">
        <v>1</v>
      </c>
      <c r="M48" s="35">
        <v>0</v>
      </c>
      <c r="N48" s="35">
        <v>0</v>
      </c>
      <c r="O48" s="87">
        <f t="shared" si="2"/>
        <v>3.3880000000000003</v>
      </c>
      <c r="P48" s="44">
        <v>1</v>
      </c>
      <c r="Q48" s="87">
        <f t="shared" si="3"/>
        <v>3.3880000000000003</v>
      </c>
      <c r="R48" s="37">
        <v>4570.4845814977971</v>
      </c>
      <c r="S48" s="87">
        <v>0.54892533534373622</v>
      </c>
      <c r="T48" s="38"/>
      <c r="U48" s="87">
        <f t="shared" si="4"/>
        <v>2.0327999999999999</v>
      </c>
      <c r="V48" s="87">
        <f t="shared" si="1"/>
        <v>0.91487555890622707</v>
      </c>
    </row>
    <row r="49" spans="1:22" x14ac:dyDescent="0.35">
      <c r="A49" s="9"/>
      <c r="B49" s="25" t="s">
        <v>175</v>
      </c>
      <c r="C49" s="35" t="s">
        <v>192</v>
      </c>
      <c r="D49" s="36">
        <v>42941</v>
      </c>
      <c r="E49" s="36"/>
      <c r="F49" s="35"/>
      <c r="G49" s="35"/>
      <c r="H49" s="35">
        <v>8.5</v>
      </c>
      <c r="I49" s="35">
        <v>1.1000000000000001</v>
      </c>
      <c r="J49" s="35">
        <v>1.1000000000000001</v>
      </c>
      <c r="K49" s="35">
        <v>2.8</v>
      </c>
      <c r="L49" s="35">
        <v>1</v>
      </c>
      <c r="M49" s="35">
        <v>0</v>
      </c>
      <c r="N49" s="35">
        <v>0</v>
      </c>
      <c r="O49" s="87">
        <f t="shared" si="2"/>
        <v>3.3880000000000003</v>
      </c>
      <c r="P49" s="44">
        <v>1</v>
      </c>
      <c r="Q49" s="87">
        <f t="shared" si="3"/>
        <v>3.3880000000000003</v>
      </c>
      <c r="R49" s="37">
        <v>1418.1818181818182</v>
      </c>
      <c r="S49" s="87">
        <v>1.7690642690642688</v>
      </c>
      <c r="T49" s="38"/>
      <c r="U49" s="87">
        <f t="shared" si="4"/>
        <v>2.0327999999999999</v>
      </c>
      <c r="V49" s="87">
        <f t="shared" si="1"/>
        <v>2.9484404484404485</v>
      </c>
    </row>
    <row r="50" spans="1:22" x14ac:dyDescent="0.35">
      <c r="A50" s="9"/>
      <c r="B50" s="88" t="s">
        <v>171</v>
      </c>
      <c r="C50" s="57" t="s">
        <v>172</v>
      </c>
      <c r="D50" s="150">
        <v>42976</v>
      </c>
      <c r="E50" s="150"/>
      <c r="F50" s="57"/>
      <c r="G50" s="57"/>
      <c r="H50" s="57">
        <v>8.5</v>
      </c>
      <c r="I50" s="57">
        <v>1.1000000000000001</v>
      </c>
      <c r="J50" s="57">
        <v>1.1000000000000001</v>
      </c>
      <c r="K50" s="57">
        <v>2.8</v>
      </c>
      <c r="L50" s="57">
        <v>1</v>
      </c>
      <c r="M50" s="57">
        <v>0</v>
      </c>
      <c r="N50" s="57">
        <v>0</v>
      </c>
      <c r="O50" s="58">
        <f t="shared" si="2"/>
        <v>3.3880000000000003</v>
      </c>
      <c r="P50" s="148">
        <v>1</v>
      </c>
      <c r="Q50" s="58">
        <f t="shared" si="3"/>
        <v>3.3880000000000003</v>
      </c>
      <c r="R50" s="114">
        <v>4359.7560975609749</v>
      </c>
      <c r="S50" s="58">
        <v>0.57545760025098869</v>
      </c>
      <c r="T50" s="10"/>
      <c r="U50" s="58">
        <f t="shared" si="4"/>
        <v>2.0327999999999999</v>
      </c>
      <c r="V50" s="58">
        <f t="shared" si="1"/>
        <v>0.95909600041831455</v>
      </c>
    </row>
    <row r="51" spans="1:22" x14ac:dyDescent="0.35">
      <c r="A51" s="9"/>
      <c r="B51" s="88" t="s">
        <v>171</v>
      </c>
      <c r="C51" s="57" t="s">
        <v>193</v>
      </c>
      <c r="D51" s="150">
        <v>42976</v>
      </c>
      <c r="E51" s="150"/>
      <c r="F51" s="57"/>
      <c r="G51" s="57"/>
      <c r="H51" s="57">
        <v>8.5</v>
      </c>
      <c r="I51" s="57">
        <v>1.1000000000000001</v>
      </c>
      <c r="J51" s="57">
        <v>1.1000000000000001</v>
      </c>
      <c r="K51" s="57">
        <v>2.8</v>
      </c>
      <c r="L51" s="57">
        <v>1</v>
      </c>
      <c r="M51" s="57">
        <v>0</v>
      </c>
      <c r="N51" s="57">
        <v>0</v>
      </c>
      <c r="O51" s="58">
        <f t="shared" si="2"/>
        <v>3.3880000000000003</v>
      </c>
      <c r="P51" s="148">
        <v>1</v>
      </c>
      <c r="Q51" s="58">
        <f t="shared" si="3"/>
        <v>3.3880000000000003</v>
      </c>
      <c r="R51" s="114">
        <v>4808.6866597724929</v>
      </c>
      <c r="S51" s="58">
        <v>0.521733886836526</v>
      </c>
      <c r="T51" s="10"/>
      <c r="U51" s="58">
        <f t="shared" si="4"/>
        <v>2.0327999999999999</v>
      </c>
      <c r="V51" s="58">
        <f t="shared" si="1"/>
        <v>0.86955647806087677</v>
      </c>
    </row>
    <row r="52" spans="1:22" x14ac:dyDescent="0.35">
      <c r="A52" s="9"/>
      <c r="B52" s="25" t="s">
        <v>175</v>
      </c>
      <c r="C52" s="35" t="s">
        <v>172</v>
      </c>
      <c r="D52" s="36">
        <v>42976</v>
      </c>
      <c r="E52" s="36"/>
      <c r="F52" s="35"/>
      <c r="G52" s="35"/>
      <c r="H52" s="35">
        <v>8.5</v>
      </c>
      <c r="I52" s="35">
        <v>1.1000000000000001</v>
      </c>
      <c r="J52" s="35">
        <v>1.1000000000000001</v>
      </c>
      <c r="K52" s="35">
        <v>2.8</v>
      </c>
      <c r="L52" s="35">
        <v>1</v>
      </c>
      <c r="M52" s="35">
        <v>0</v>
      </c>
      <c r="N52" s="35">
        <v>0</v>
      </c>
      <c r="O52" s="87">
        <f t="shared" si="2"/>
        <v>3.3880000000000003</v>
      </c>
      <c r="P52" s="44">
        <v>1</v>
      </c>
      <c r="Q52" s="87">
        <f t="shared" si="3"/>
        <v>3.3880000000000003</v>
      </c>
      <c r="R52" s="37">
        <v>4287.2687704026112</v>
      </c>
      <c r="S52" s="87">
        <v>0.58518719397814922</v>
      </c>
      <c r="T52" s="38"/>
      <c r="U52" s="87">
        <f t="shared" si="4"/>
        <v>2.0327999999999999</v>
      </c>
      <c r="V52" s="87">
        <f t="shared" si="1"/>
        <v>0.97531198996358215</v>
      </c>
    </row>
    <row r="53" spans="1:22" x14ac:dyDescent="0.35">
      <c r="A53" s="9"/>
      <c r="B53" s="25" t="s">
        <v>175</v>
      </c>
      <c r="C53" s="35" t="s">
        <v>178</v>
      </c>
      <c r="D53" s="36">
        <v>42976</v>
      </c>
      <c r="E53" s="36"/>
      <c r="F53" s="35"/>
      <c r="G53" s="35"/>
      <c r="H53" s="35">
        <v>8.5</v>
      </c>
      <c r="I53" s="35">
        <v>1.1000000000000001</v>
      </c>
      <c r="J53" s="35">
        <v>1.1000000000000001</v>
      </c>
      <c r="K53" s="35">
        <v>2.8</v>
      </c>
      <c r="L53" s="35">
        <v>1</v>
      </c>
      <c r="M53" s="35">
        <v>0</v>
      </c>
      <c r="N53" s="35">
        <v>0</v>
      </c>
      <c r="O53" s="87">
        <f t="shared" si="2"/>
        <v>3.3880000000000003</v>
      </c>
      <c r="P53" s="44">
        <v>1</v>
      </c>
      <c r="Q53" s="87">
        <f t="shared" si="3"/>
        <v>3.3880000000000003</v>
      </c>
      <c r="R53" s="37">
        <v>3106.7961165048541</v>
      </c>
      <c r="S53" s="87">
        <v>0.80753763282172364</v>
      </c>
      <c r="T53" s="38"/>
      <c r="U53" s="87">
        <f t="shared" si="4"/>
        <v>2.0327999999999999</v>
      </c>
      <c r="V53" s="87">
        <f t="shared" si="1"/>
        <v>1.3458960547028729</v>
      </c>
    </row>
    <row r="54" spans="1:22" x14ac:dyDescent="0.35">
      <c r="A54" s="9"/>
      <c r="B54" s="88" t="s">
        <v>171</v>
      </c>
      <c r="C54" s="57" t="s">
        <v>172</v>
      </c>
      <c r="D54" s="150">
        <v>43004</v>
      </c>
      <c r="E54" s="150"/>
      <c r="F54" s="57"/>
      <c r="G54" s="57"/>
      <c r="H54" s="57">
        <v>8.5</v>
      </c>
      <c r="I54" s="57">
        <v>1.1000000000000001</v>
      </c>
      <c r="J54" s="57">
        <v>1.1000000000000001</v>
      </c>
      <c r="K54" s="57">
        <v>2.8</v>
      </c>
      <c r="L54" s="57">
        <v>1</v>
      </c>
      <c r="M54" s="57">
        <v>0</v>
      </c>
      <c r="N54" s="57">
        <v>0</v>
      </c>
      <c r="O54" s="58">
        <f t="shared" si="2"/>
        <v>3.3880000000000003</v>
      </c>
      <c r="P54" s="148">
        <v>1</v>
      </c>
      <c r="Q54" s="58">
        <f t="shared" si="3"/>
        <v>3.3880000000000003</v>
      </c>
      <c r="R54" s="114">
        <v>3882.7098078867539</v>
      </c>
      <c r="S54" s="58">
        <v>0.64616077577725306</v>
      </c>
      <c r="T54" s="10"/>
      <c r="U54" s="58">
        <f t="shared" si="4"/>
        <v>2.0327999999999999</v>
      </c>
      <c r="V54" s="58">
        <f t="shared" si="1"/>
        <v>1.076934626295422</v>
      </c>
    </row>
    <row r="55" spans="1:22" x14ac:dyDescent="0.35">
      <c r="A55" s="9"/>
      <c r="B55" s="88" t="s">
        <v>171</v>
      </c>
      <c r="C55" s="57" t="s">
        <v>185</v>
      </c>
      <c r="D55" s="150">
        <v>43004</v>
      </c>
      <c r="E55" s="150"/>
      <c r="F55" s="57"/>
      <c r="G55" s="57"/>
      <c r="H55" s="57">
        <v>8.5</v>
      </c>
      <c r="I55" s="57">
        <v>1.1000000000000001</v>
      </c>
      <c r="J55" s="57">
        <v>1.1000000000000001</v>
      </c>
      <c r="K55" s="57">
        <v>2.8</v>
      </c>
      <c r="L55" s="57">
        <v>1</v>
      </c>
      <c r="M55" s="57">
        <v>0</v>
      </c>
      <c r="N55" s="57">
        <v>0</v>
      </c>
      <c r="O55" s="58">
        <f t="shared" si="2"/>
        <v>3.3880000000000003</v>
      </c>
      <c r="P55" s="148">
        <v>1</v>
      </c>
      <c r="Q55" s="58">
        <f t="shared" si="3"/>
        <v>3.3880000000000003</v>
      </c>
      <c r="R55" s="114">
        <v>2862.0689655172414</v>
      </c>
      <c r="S55" s="58">
        <v>0.87658781525156104</v>
      </c>
      <c r="T55" s="10"/>
      <c r="U55" s="58">
        <f t="shared" si="4"/>
        <v>2.0327999999999999</v>
      </c>
      <c r="V55" s="58">
        <f t="shared" si="1"/>
        <v>1.4609796920859353</v>
      </c>
    </row>
    <row r="56" spans="1:22" x14ac:dyDescent="0.35">
      <c r="A56" s="9"/>
      <c r="B56" s="25" t="s">
        <v>175</v>
      </c>
      <c r="C56" s="35" t="s">
        <v>172</v>
      </c>
      <c r="D56" s="36">
        <v>43004</v>
      </c>
      <c r="E56" s="36"/>
      <c r="F56" s="35"/>
      <c r="G56" s="35"/>
      <c r="H56" s="35">
        <v>8.5</v>
      </c>
      <c r="I56" s="35">
        <v>1.1000000000000001</v>
      </c>
      <c r="J56" s="35">
        <v>1.1000000000000001</v>
      </c>
      <c r="K56" s="35">
        <v>2.8</v>
      </c>
      <c r="L56" s="35">
        <v>1</v>
      </c>
      <c r="M56" s="35">
        <v>0</v>
      </c>
      <c r="N56" s="35">
        <v>0</v>
      </c>
      <c r="O56" s="87">
        <f t="shared" si="2"/>
        <v>3.3880000000000003</v>
      </c>
      <c r="P56" s="44">
        <v>1</v>
      </c>
      <c r="Q56" s="87">
        <f t="shared" si="3"/>
        <v>3.3880000000000003</v>
      </c>
      <c r="R56" s="37">
        <v>5782.4639289678134</v>
      </c>
      <c r="S56" s="87">
        <v>0.43387296702599437</v>
      </c>
      <c r="T56" s="38"/>
      <c r="U56" s="87">
        <f t="shared" si="4"/>
        <v>2.0327999999999999</v>
      </c>
      <c r="V56" s="87">
        <f t="shared" si="1"/>
        <v>0.72312161170999067</v>
      </c>
    </row>
    <row r="57" spans="1:22" x14ac:dyDescent="0.35">
      <c r="A57" s="9"/>
      <c r="B57" s="25" t="s">
        <v>175</v>
      </c>
      <c r="C57" s="35" t="s">
        <v>194</v>
      </c>
      <c r="D57" s="36">
        <v>43004</v>
      </c>
      <c r="E57" s="36"/>
      <c r="F57" s="35"/>
      <c r="G57" s="35"/>
      <c r="H57" s="35">
        <v>8.5</v>
      </c>
      <c r="I57" s="35">
        <v>1.1000000000000001</v>
      </c>
      <c r="J57" s="35">
        <v>1.1000000000000001</v>
      </c>
      <c r="K57" s="35">
        <v>2.8</v>
      </c>
      <c r="L57" s="35">
        <v>1</v>
      </c>
      <c r="M57" s="35">
        <v>0</v>
      </c>
      <c r="N57" s="35">
        <v>0</v>
      </c>
      <c r="O57" s="87">
        <f t="shared" si="2"/>
        <v>3.3880000000000003</v>
      </c>
      <c r="P57" s="44">
        <v>1</v>
      </c>
      <c r="Q57" s="87">
        <f t="shared" si="3"/>
        <v>3.3880000000000003</v>
      </c>
      <c r="R57" s="37">
        <v>2328.9070480081714</v>
      </c>
      <c r="S57" s="87">
        <v>1.0772670312143997</v>
      </c>
      <c r="T57" s="38"/>
      <c r="U57" s="87">
        <f t="shared" si="4"/>
        <v>2.0327999999999999</v>
      </c>
      <c r="V57" s="87">
        <f t="shared" si="1"/>
        <v>1.7954450520239997</v>
      </c>
    </row>
    <row r="58" spans="1:22" x14ac:dyDescent="0.35">
      <c r="A58" s="9"/>
      <c r="B58" s="88" t="s">
        <v>171</v>
      </c>
      <c r="C58" s="57" t="s">
        <v>172</v>
      </c>
      <c r="D58" s="150">
        <v>43032</v>
      </c>
      <c r="E58" s="150"/>
      <c r="F58" s="57"/>
      <c r="G58" s="57"/>
      <c r="H58" s="57">
        <v>8.5</v>
      </c>
      <c r="I58" s="57">
        <v>1.1000000000000001</v>
      </c>
      <c r="J58" s="57">
        <v>1.1000000000000001</v>
      </c>
      <c r="K58" s="57">
        <v>2.8</v>
      </c>
      <c r="L58" s="57">
        <v>1</v>
      </c>
      <c r="M58" s="57">
        <v>0</v>
      </c>
      <c r="N58" s="57">
        <v>0</v>
      </c>
      <c r="O58" s="58">
        <f t="shared" si="2"/>
        <v>3.3880000000000003</v>
      </c>
      <c r="P58" s="148">
        <v>1</v>
      </c>
      <c r="Q58" s="58">
        <f t="shared" si="3"/>
        <v>3.3880000000000003</v>
      </c>
      <c r="R58" s="114">
        <v>3801.6528925619837</v>
      </c>
      <c r="S58" s="58">
        <v>0.65993788819875765</v>
      </c>
      <c r="T58" s="10"/>
      <c r="U58" s="58">
        <f t="shared" si="4"/>
        <v>2.0327999999999999</v>
      </c>
      <c r="V58" s="58">
        <f t="shared" si="1"/>
        <v>1.099896480331263</v>
      </c>
    </row>
    <row r="59" spans="1:22" x14ac:dyDescent="0.35">
      <c r="A59" s="9"/>
      <c r="B59" s="88" t="s">
        <v>171</v>
      </c>
      <c r="C59" s="57" t="s">
        <v>195</v>
      </c>
      <c r="D59" s="150">
        <v>43032</v>
      </c>
      <c r="E59" s="150"/>
      <c r="F59" s="57"/>
      <c r="G59" s="57"/>
      <c r="H59" s="57">
        <v>8.5</v>
      </c>
      <c r="I59" s="57">
        <v>1.1000000000000001</v>
      </c>
      <c r="J59" s="57">
        <v>1.1000000000000001</v>
      </c>
      <c r="K59" s="57">
        <v>2.8</v>
      </c>
      <c r="L59" s="57">
        <v>1</v>
      </c>
      <c r="M59" s="57">
        <v>0</v>
      </c>
      <c r="N59" s="57">
        <v>0</v>
      </c>
      <c r="O59" s="58">
        <f t="shared" si="2"/>
        <v>3.3880000000000003</v>
      </c>
      <c r="P59" s="148">
        <v>1</v>
      </c>
      <c r="Q59" s="58">
        <f t="shared" si="3"/>
        <v>3.3880000000000003</v>
      </c>
      <c r="R59" s="114">
        <v>3971.1538461538457</v>
      </c>
      <c r="S59" s="58">
        <v>0.63176972708119528</v>
      </c>
      <c r="T59" s="10"/>
      <c r="U59" s="58">
        <f t="shared" si="4"/>
        <v>2.0327999999999999</v>
      </c>
      <c r="V59" s="58">
        <f t="shared" si="1"/>
        <v>1.0529495451353257</v>
      </c>
    </row>
    <row r="60" spans="1:22" x14ac:dyDescent="0.35">
      <c r="A60" s="9"/>
      <c r="B60" s="25" t="s">
        <v>175</v>
      </c>
      <c r="C60" s="35" t="s">
        <v>172</v>
      </c>
      <c r="D60" s="36">
        <v>43032</v>
      </c>
      <c r="E60" s="36"/>
      <c r="F60" s="35"/>
      <c r="G60" s="35"/>
      <c r="H60" s="35">
        <v>8.5</v>
      </c>
      <c r="I60" s="35">
        <v>1.1000000000000001</v>
      </c>
      <c r="J60" s="35">
        <v>1.1000000000000001</v>
      </c>
      <c r="K60" s="35">
        <v>2.8</v>
      </c>
      <c r="L60" s="35">
        <v>1</v>
      </c>
      <c r="M60" s="35">
        <v>0</v>
      </c>
      <c r="N60" s="35">
        <v>0</v>
      </c>
      <c r="O60" s="87">
        <f t="shared" si="2"/>
        <v>3.3880000000000003</v>
      </c>
      <c r="P60" s="44">
        <v>1</v>
      </c>
      <c r="Q60" s="87">
        <f t="shared" si="3"/>
        <v>3.3880000000000003</v>
      </c>
      <c r="R60" s="37">
        <v>5503.1847133757965</v>
      </c>
      <c r="S60" s="87">
        <v>0.45589143600507226</v>
      </c>
      <c r="T60" s="38"/>
      <c r="U60" s="87">
        <f t="shared" si="4"/>
        <v>2.0327999999999999</v>
      </c>
      <c r="V60" s="87">
        <f t="shared" si="1"/>
        <v>0.75981906000845389</v>
      </c>
    </row>
    <row r="61" spans="1:22" x14ac:dyDescent="0.35">
      <c r="A61" s="9"/>
      <c r="B61" s="25" t="s">
        <v>175</v>
      </c>
      <c r="C61" s="35" t="s">
        <v>192</v>
      </c>
      <c r="D61" s="36">
        <v>43032</v>
      </c>
      <c r="E61" s="36"/>
      <c r="F61" s="35"/>
      <c r="G61" s="35"/>
      <c r="H61" s="35">
        <v>8.5</v>
      </c>
      <c r="I61" s="35">
        <v>1.1000000000000001</v>
      </c>
      <c r="J61" s="35">
        <v>1.1000000000000001</v>
      </c>
      <c r="K61" s="35">
        <v>2.8</v>
      </c>
      <c r="L61" s="35">
        <v>1</v>
      </c>
      <c r="M61" s="35">
        <v>0</v>
      </c>
      <c r="N61" s="35">
        <v>0</v>
      </c>
      <c r="O61" s="87">
        <f t="shared" si="2"/>
        <v>3.3880000000000003</v>
      </c>
      <c r="P61" s="44">
        <v>1</v>
      </c>
      <c r="Q61" s="87">
        <f t="shared" si="3"/>
        <v>3.3880000000000003</v>
      </c>
      <c r="R61" s="37">
        <v>4829.4829482948289</v>
      </c>
      <c r="S61" s="87">
        <v>0.51948724292894932</v>
      </c>
      <c r="T61" s="38"/>
      <c r="U61" s="87">
        <f t="shared" si="4"/>
        <v>2.0327999999999999</v>
      </c>
      <c r="V61" s="87">
        <f t="shared" si="1"/>
        <v>0.86581207154824891</v>
      </c>
    </row>
    <row r="62" spans="1:22" x14ac:dyDescent="0.35">
      <c r="A62" s="1"/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45"/>
      <c r="P62" s="151"/>
      <c r="Q62" s="45"/>
      <c r="R62" s="53"/>
      <c r="S62" s="45"/>
      <c r="T62" s="2"/>
      <c r="U62" s="45"/>
      <c r="V62" s="45"/>
    </row>
    <row r="63" spans="1:22" x14ac:dyDescent="0.35">
      <c r="A63" s="9">
        <v>2018</v>
      </c>
      <c r="B63" s="10" t="s">
        <v>171</v>
      </c>
      <c r="C63" s="57">
        <v>3</v>
      </c>
      <c r="D63" s="150">
        <v>43214</v>
      </c>
      <c r="E63" s="150"/>
      <c r="F63" s="57"/>
      <c r="G63" s="57"/>
      <c r="H63" s="57">
        <v>8.5</v>
      </c>
      <c r="I63" s="57">
        <v>1.1000000000000001</v>
      </c>
      <c r="J63" s="57">
        <v>1.1000000000000001</v>
      </c>
      <c r="K63" s="57">
        <v>2.8</v>
      </c>
      <c r="L63" s="57">
        <v>1</v>
      </c>
      <c r="M63" s="57">
        <v>0</v>
      </c>
      <c r="N63" s="57">
        <v>0</v>
      </c>
      <c r="O63" s="58">
        <f t="shared" si="2"/>
        <v>3.3880000000000003</v>
      </c>
      <c r="P63" s="148">
        <v>1</v>
      </c>
      <c r="Q63" s="58">
        <f t="shared" si="3"/>
        <v>3.3880000000000003</v>
      </c>
      <c r="R63" s="112"/>
      <c r="S63" s="58"/>
      <c r="T63" s="10"/>
      <c r="U63" s="58">
        <f t="shared" si="4"/>
        <v>2.0327999999999999</v>
      </c>
      <c r="V63" s="58"/>
    </row>
    <row r="64" spans="1:22" x14ac:dyDescent="0.35">
      <c r="A64" s="9" t="s">
        <v>328</v>
      </c>
      <c r="B64" s="10" t="s">
        <v>171</v>
      </c>
      <c r="C64" s="57">
        <v>13</v>
      </c>
      <c r="D64" s="150">
        <v>43214</v>
      </c>
      <c r="E64" s="150"/>
      <c r="F64" s="57"/>
      <c r="G64" s="57"/>
      <c r="H64" s="57">
        <v>8.5</v>
      </c>
      <c r="I64" s="57">
        <v>1.1000000000000001</v>
      </c>
      <c r="J64" s="57">
        <v>1.1000000000000001</v>
      </c>
      <c r="K64" s="57">
        <v>2.8</v>
      </c>
      <c r="L64" s="57">
        <v>1</v>
      </c>
      <c r="M64" s="57">
        <v>0</v>
      </c>
      <c r="N64" s="57">
        <v>0</v>
      </c>
      <c r="O64" s="58">
        <f t="shared" si="2"/>
        <v>3.3880000000000003</v>
      </c>
      <c r="P64" s="148">
        <v>1</v>
      </c>
      <c r="Q64" s="58">
        <f t="shared" si="3"/>
        <v>3.3880000000000003</v>
      </c>
      <c r="R64" s="112"/>
      <c r="S64" s="58"/>
      <c r="T64" s="10"/>
      <c r="U64" s="58">
        <f t="shared" si="4"/>
        <v>2.0327999999999999</v>
      </c>
      <c r="V64" s="58"/>
    </row>
    <row r="65" spans="1:22" x14ac:dyDescent="0.35">
      <c r="B65" s="38" t="s">
        <v>196</v>
      </c>
      <c r="C65" s="35">
        <v>3</v>
      </c>
      <c r="D65" s="36">
        <v>43214</v>
      </c>
      <c r="E65" s="36"/>
      <c r="F65" s="35"/>
      <c r="G65" s="35"/>
      <c r="H65" s="35">
        <v>8.5</v>
      </c>
      <c r="I65" s="35">
        <v>1.1000000000000001</v>
      </c>
      <c r="J65" s="35">
        <v>1.1000000000000001</v>
      </c>
      <c r="K65" s="35">
        <v>2.8</v>
      </c>
      <c r="L65" s="35">
        <v>1</v>
      </c>
      <c r="M65" s="35">
        <v>0</v>
      </c>
      <c r="N65" s="35">
        <v>0</v>
      </c>
      <c r="O65" s="87">
        <f t="shared" si="2"/>
        <v>3.3880000000000003</v>
      </c>
      <c r="P65" s="44">
        <v>1</v>
      </c>
      <c r="Q65" s="87">
        <f t="shared" si="3"/>
        <v>3.3880000000000003</v>
      </c>
      <c r="R65" s="39"/>
      <c r="S65" s="87"/>
      <c r="T65" s="38"/>
      <c r="U65" s="87">
        <f t="shared" si="4"/>
        <v>2.0327999999999999</v>
      </c>
      <c r="V65" s="87"/>
    </row>
    <row r="66" spans="1:22" x14ac:dyDescent="0.35">
      <c r="B66" s="38" t="s">
        <v>196</v>
      </c>
      <c r="C66" s="35">
        <v>55</v>
      </c>
      <c r="D66" s="36">
        <v>43214</v>
      </c>
      <c r="E66" s="36"/>
      <c r="F66" s="35"/>
      <c r="G66" s="35"/>
      <c r="H66" s="35">
        <v>8.5</v>
      </c>
      <c r="I66" s="35">
        <v>1.1000000000000001</v>
      </c>
      <c r="J66" s="35">
        <v>1.1000000000000001</v>
      </c>
      <c r="K66" s="35">
        <v>2.8</v>
      </c>
      <c r="L66" s="35">
        <v>1</v>
      </c>
      <c r="M66" s="35">
        <v>0</v>
      </c>
      <c r="N66" s="35">
        <v>0</v>
      </c>
      <c r="O66" s="87">
        <f t="shared" si="2"/>
        <v>3.3880000000000003</v>
      </c>
      <c r="P66" s="44">
        <v>1</v>
      </c>
      <c r="Q66" s="87">
        <f t="shared" si="3"/>
        <v>3.3880000000000003</v>
      </c>
      <c r="R66" s="39"/>
      <c r="S66" s="87"/>
      <c r="T66" s="38"/>
      <c r="U66" s="87">
        <f t="shared" si="4"/>
        <v>2.0327999999999999</v>
      </c>
      <c r="V66" s="87"/>
    </row>
    <row r="67" spans="1:22" x14ac:dyDescent="0.35">
      <c r="B67" s="10" t="s">
        <v>175</v>
      </c>
      <c r="C67" s="57">
        <v>3</v>
      </c>
      <c r="D67" s="150">
        <v>43214</v>
      </c>
      <c r="E67" s="150"/>
      <c r="F67" s="57"/>
      <c r="G67" s="57"/>
      <c r="H67" s="57">
        <v>8.5</v>
      </c>
      <c r="I67" s="57">
        <v>1.1000000000000001</v>
      </c>
      <c r="J67" s="57">
        <v>1.1000000000000001</v>
      </c>
      <c r="K67" s="57">
        <v>2.8</v>
      </c>
      <c r="L67" s="57">
        <v>1</v>
      </c>
      <c r="M67" s="57">
        <v>0</v>
      </c>
      <c r="N67" s="57">
        <v>0</v>
      </c>
      <c r="O67" s="58">
        <f t="shared" si="2"/>
        <v>3.3880000000000003</v>
      </c>
      <c r="P67" s="148">
        <v>1</v>
      </c>
      <c r="Q67" s="58">
        <f t="shared" si="3"/>
        <v>3.3880000000000003</v>
      </c>
      <c r="R67" s="112"/>
      <c r="S67" s="58"/>
      <c r="T67" s="10"/>
      <c r="U67" s="58">
        <f t="shared" si="4"/>
        <v>2.0327999999999999</v>
      </c>
      <c r="V67" s="58"/>
    </row>
    <row r="68" spans="1:22" x14ac:dyDescent="0.35">
      <c r="B68" s="10" t="s">
        <v>175</v>
      </c>
      <c r="C68" s="57">
        <v>85</v>
      </c>
      <c r="D68" s="150">
        <v>43214</v>
      </c>
      <c r="E68" s="150"/>
      <c r="F68" s="57"/>
      <c r="G68" s="57"/>
      <c r="H68" s="57">
        <v>8.5</v>
      </c>
      <c r="I68" s="57">
        <v>1.1000000000000001</v>
      </c>
      <c r="J68" s="57">
        <v>1.1000000000000001</v>
      </c>
      <c r="K68" s="57">
        <v>2.8</v>
      </c>
      <c r="L68" s="57">
        <v>1</v>
      </c>
      <c r="M68" s="57">
        <v>0</v>
      </c>
      <c r="N68" s="57">
        <v>0</v>
      </c>
      <c r="O68" s="58">
        <f t="shared" si="2"/>
        <v>3.3880000000000003</v>
      </c>
      <c r="P68" s="148">
        <v>1</v>
      </c>
      <c r="Q68" s="58">
        <f t="shared" si="3"/>
        <v>3.3880000000000003</v>
      </c>
      <c r="R68" s="112"/>
      <c r="S68" s="58"/>
      <c r="T68" s="10"/>
      <c r="U68" s="58">
        <f t="shared" si="4"/>
        <v>2.0327999999999999</v>
      </c>
      <c r="V68" s="58"/>
    </row>
    <row r="69" spans="1:22" x14ac:dyDescent="0.35">
      <c r="A69" s="9"/>
      <c r="B69" s="38" t="s">
        <v>171</v>
      </c>
      <c r="C69" s="35">
        <v>3</v>
      </c>
      <c r="D69" s="36">
        <v>43242</v>
      </c>
      <c r="E69" s="36"/>
      <c r="F69" s="35"/>
      <c r="G69" s="35"/>
      <c r="H69" s="35">
        <v>8.5</v>
      </c>
      <c r="I69" s="35">
        <v>1.1000000000000001</v>
      </c>
      <c r="J69" s="35">
        <v>1.1000000000000001</v>
      </c>
      <c r="K69" s="35">
        <v>2.8</v>
      </c>
      <c r="L69" s="35">
        <v>1</v>
      </c>
      <c r="M69" s="35">
        <v>0</v>
      </c>
      <c r="N69" s="35">
        <v>0</v>
      </c>
      <c r="O69" s="87">
        <f t="shared" ref="O69:O131" si="5">I69*J69*((K69*L69)+(M69*N69))</f>
        <v>3.3880000000000003</v>
      </c>
      <c r="P69" s="44">
        <v>1</v>
      </c>
      <c r="Q69" s="87">
        <f t="shared" ref="Q69:Q131" si="6">O69*P69</f>
        <v>3.3880000000000003</v>
      </c>
      <c r="R69" s="37">
        <v>4959.3495934959346</v>
      </c>
      <c r="S69" s="87">
        <v>0.50588383300752893</v>
      </c>
      <c r="T69" s="38"/>
      <c r="U69" s="87">
        <f t="shared" ref="U69:U131" si="7">O69*0.6</f>
        <v>2.0327999999999999</v>
      </c>
      <c r="V69" s="87">
        <f t="shared" ref="V69:V132" si="8">H69/I69/J69/((K69*L69)+(M69*N69))/0.6/(R69/1000)</f>
        <v>0.84313972167921503</v>
      </c>
    </row>
    <row r="70" spans="1:22" x14ac:dyDescent="0.35">
      <c r="A70" s="9"/>
      <c r="B70" s="38" t="s">
        <v>171</v>
      </c>
      <c r="C70" s="35">
        <v>28</v>
      </c>
      <c r="D70" s="36">
        <v>43242</v>
      </c>
      <c r="E70" s="36"/>
      <c r="F70" s="35"/>
      <c r="G70" s="35"/>
      <c r="H70" s="35">
        <v>8.5</v>
      </c>
      <c r="I70" s="35">
        <v>1.1000000000000001</v>
      </c>
      <c r="J70" s="35">
        <v>1.1000000000000001</v>
      </c>
      <c r="K70" s="35">
        <v>2.8</v>
      </c>
      <c r="L70" s="35">
        <v>1</v>
      </c>
      <c r="M70" s="35">
        <v>0</v>
      </c>
      <c r="N70" s="35">
        <v>0</v>
      </c>
      <c r="O70" s="87">
        <f t="shared" si="5"/>
        <v>3.3880000000000003</v>
      </c>
      <c r="P70" s="44">
        <v>1</v>
      </c>
      <c r="Q70" s="87">
        <f t="shared" si="6"/>
        <v>3.3880000000000003</v>
      </c>
      <c r="R70" s="37"/>
      <c r="S70" s="87"/>
      <c r="T70" s="38"/>
      <c r="U70" s="87">
        <f t="shared" si="7"/>
        <v>2.0327999999999999</v>
      </c>
      <c r="V70" s="87"/>
    </row>
    <row r="71" spans="1:22" x14ac:dyDescent="0.35">
      <c r="A71" s="9"/>
      <c r="B71" s="10" t="s">
        <v>196</v>
      </c>
      <c r="C71" s="57">
        <v>3</v>
      </c>
      <c r="D71" s="150">
        <v>43242</v>
      </c>
      <c r="E71" s="150"/>
      <c r="F71" s="57"/>
      <c r="G71" s="57"/>
      <c r="H71" s="57">
        <v>8.5</v>
      </c>
      <c r="I71" s="57">
        <v>1.1000000000000001</v>
      </c>
      <c r="J71" s="57">
        <v>1.1000000000000001</v>
      </c>
      <c r="K71" s="57">
        <v>2.8</v>
      </c>
      <c r="L71" s="57">
        <v>1</v>
      </c>
      <c r="M71" s="57">
        <v>0</v>
      </c>
      <c r="N71" s="57">
        <v>0</v>
      </c>
      <c r="O71" s="58">
        <f t="shared" si="5"/>
        <v>3.3880000000000003</v>
      </c>
      <c r="P71" s="148">
        <v>1</v>
      </c>
      <c r="Q71" s="58">
        <f t="shared" si="6"/>
        <v>3.3880000000000003</v>
      </c>
      <c r="R71" s="114">
        <v>3763.7795275590552</v>
      </c>
      <c r="S71" s="58">
        <v>0.66657857167556667</v>
      </c>
      <c r="T71" s="10"/>
      <c r="U71" s="58">
        <f t="shared" si="7"/>
        <v>2.0327999999999999</v>
      </c>
      <c r="V71" s="58">
        <f t="shared" si="8"/>
        <v>1.1109642861259446</v>
      </c>
    </row>
    <row r="72" spans="1:22" x14ac:dyDescent="0.35">
      <c r="A72" s="9"/>
      <c r="B72" s="10" t="s">
        <v>196</v>
      </c>
      <c r="C72" s="57">
        <v>70</v>
      </c>
      <c r="D72" s="150">
        <v>43242</v>
      </c>
      <c r="E72" s="150"/>
      <c r="F72" s="57"/>
      <c r="G72" s="57"/>
      <c r="H72" s="57">
        <v>8.5</v>
      </c>
      <c r="I72" s="57">
        <v>1.1000000000000001</v>
      </c>
      <c r="J72" s="57">
        <v>1.1000000000000001</v>
      </c>
      <c r="K72" s="57">
        <v>2.8</v>
      </c>
      <c r="L72" s="57">
        <v>1</v>
      </c>
      <c r="M72" s="57">
        <v>0</v>
      </c>
      <c r="N72" s="57">
        <v>0</v>
      </c>
      <c r="O72" s="58">
        <f t="shared" si="5"/>
        <v>3.3880000000000003</v>
      </c>
      <c r="P72" s="148">
        <v>1</v>
      </c>
      <c r="Q72" s="58">
        <f t="shared" si="6"/>
        <v>3.3880000000000003</v>
      </c>
      <c r="R72" s="114"/>
      <c r="S72" s="58"/>
      <c r="T72" s="10"/>
      <c r="U72" s="58">
        <f t="shared" si="7"/>
        <v>2.0327999999999999</v>
      </c>
      <c r="V72" s="58"/>
    </row>
    <row r="73" spans="1:22" x14ac:dyDescent="0.35">
      <c r="A73" s="9"/>
      <c r="B73" s="38" t="s">
        <v>175</v>
      </c>
      <c r="C73" s="35">
        <v>3</v>
      </c>
      <c r="D73" s="36">
        <v>43242</v>
      </c>
      <c r="E73" s="36"/>
      <c r="F73" s="35"/>
      <c r="G73" s="35"/>
      <c r="H73" s="35">
        <v>8.5</v>
      </c>
      <c r="I73" s="35">
        <v>1.1000000000000001</v>
      </c>
      <c r="J73" s="35">
        <v>1.1000000000000001</v>
      </c>
      <c r="K73" s="35">
        <v>2.8</v>
      </c>
      <c r="L73" s="35">
        <v>1</v>
      </c>
      <c r="M73" s="35">
        <v>0</v>
      </c>
      <c r="N73" s="35">
        <v>0</v>
      </c>
      <c r="O73" s="87">
        <f t="shared" si="5"/>
        <v>3.3880000000000003</v>
      </c>
      <c r="P73" s="44">
        <v>1</v>
      </c>
      <c r="Q73" s="87">
        <f t="shared" si="6"/>
        <v>3.3880000000000003</v>
      </c>
      <c r="R73" s="37">
        <v>4414</v>
      </c>
      <c r="S73" s="87">
        <v>0.56838576836929189</v>
      </c>
      <c r="T73" s="38"/>
      <c r="U73" s="87">
        <f t="shared" si="7"/>
        <v>2.0327999999999999</v>
      </c>
      <c r="V73" s="87">
        <f t="shared" si="8"/>
        <v>0.94730961394881985</v>
      </c>
    </row>
    <row r="74" spans="1:22" x14ac:dyDescent="0.35">
      <c r="A74" s="9"/>
      <c r="B74" s="38" t="s">
        <v>175</v>
      </c>
      <c r="C74" s="35">
        <v>85</v>
      </c>
      <c r="D74" s="36">
        <v>43242</v>
      </c>
      <c r="E74" s="36"/>
      <c r="F74" s="35"/>
      <c r="G74" s="35"/>
      <c r="H74" s="35">
        <v>8.5</v>
      </c>
      <c r="I74" s="35">
        <v>1.1000000000000001</v>
      </c>
      <c r="J74" s="35">
        <v>1.1000000000000001</v>
      </c>
      <c r="K74" s="35">
        <v>2.8</v>
      </c>
      <c r="L74" s="35">
        <v>1</v>
      </c>
      <c r="M74" s="35">
        <v>0</v>
      </c>
      <c r="N74" s="35">
        <v>0</v>
      </c>
      <c r="O74" s="87">
        <f t="shared" si="5"/>
        <v>3.3880000000000003</v>
      </c>
      <c r="P74" s="44">
        <v>1</v>
      </c>
      <c r="Q74" s="87">
        <f t="shared" si="6"/>
        <v>3.3880000000000003</v>
      </c>
      <c r="R74" s="37"/>
      <c r="S74" s="87"/>
      <c r="T74" s="38"/>
      <c r="U74" s="87">
        <f t="shared" si="7"/>
        <v>2.0327999999999999</v>
      </c>
      <c r="V74" s="87"/>
    </row>
    <row r="75" spans="1:22" x14ac:dyDescent="0.35">
      <c r="A75" s="9"/>
      <c r="B75" s="10" t="s">
        <v>171</v>
      </c>
      <c r="C75" s="57">
        <v>2.5</v>
      </c>
      <c r="D75" s="150">
        <v>43263</v>
      </c>
      <c r="E75" s="150"/>
      <c r="F75" s="57"/>
      <c r="G75" s="57"/>
      <c r="H75" s="57">
        <v>8.5</v>
      </c>
      <c r="I75" s="57">
        <v>1.1000000000000001</v>
      </c>
      <c r="J75" s="57">
        <v>1.1000000000000001</v>
      </c>
      <c r="K75" s="57">
        <v>2.8</v>
      </c>
      <c r="L75" s="57">
        <v>1</v>
      </c>
      <c r="M75" s="57">
        <v>0</v>
      </c>
      <c r="N75" s="57">
        <v>0</v>
      </c>
      <c r="O75" s="58">
        <f t="shared" si="5"/>
        <v>3.3880000000000003</v>
      </c>
      <c r="P75" s="148">
        <v>1</v>
      </c>
      <c r="Q75" s="58">
        <f t="shared" si="6"/>
        <v>3.3880000000000003</v>
      </c>
      <c r="R75" s="114">
        <v>6674.5562130177514</v>
      </c>
      <c r="S75" s="58">
        <v>0.37588338482922623</v>
      </c>
      <c r="T75" s="10"/>
      <c r="U75" s="58">
        <f t="shared" si="7"/>
        <v>2.0327999999999999</v>
      </c>
      <c r="V75" s="58">
        <f t="shared" si="8"/>
        <v>0.62647230804871046</v>
      </c>
    </row>
    <row r="76" spans="1:22" x14ac:dyDescent="0.35">
      <c r="A76" s="9"/>
      <c r="B76" s="10" t="s">
        <v>171</v>
      </c>
      <c r="C76" s="57">
        <v>35</v>
      </c>
      <c r="D76" s="150">
        <v>43263</v>
      </c>
      <c r="E76" s="150"/>
      <c r="F76" s="57"/>
      <c r="G76" s="57"/>
      <c r="H76" s="57">
        <v>8.5</v>
      </c>
      <c r="I76" s="57">
        <v>1.1000000000000001</v>
      </c>
      <c r="J76" s="57">
        <v>1.1000000000000001</v>
      </c>
      <c r="K76" s="57">
        <v>2.8</v>
      </c>
      <c r="L76" s="57">
        <v>1</v>
      </c>
      <c r="M76" s="57">
        <v>0</v>
      </c>
      <c r="N76" s="57">
        <v>0</v>
      </c>
      <c r="O76" s="58">
        <f t="shared" si="5"/>
        <v>3.3880000000000003</v>
      </c>
      <c r="P76" s="148">
        <v>1</v>
      </c>
      <c r="Q76" s="58">
        <f t="shared" si="6"/>
        <v>3.3880000000000003</v>
      </c>
      <c r="R76" s="114"/>
      <c r="S76" s="58"/>
      <c r="T76" s="10"/>
      <c r="U76" s="58">
        <f t="shared" si="7"/>
        <v>2.0327999999999999</v>
      </c>
      <c r="V76" s="58"/>
    </row>
    <row r="77" spans="1:22" x14ac:dyDescent="0.35">
      <c r="A77" s="9"/>
      <c r="B77" s="38" t="s">
        <v>196</v>
      </c>
      <c r="C77" s="35">
        <v>2.5</v>
      </c>
      <c r="D77" s="36">
        <v>43263</v>
      </c>
      <c r="E77" s="36"/>
      <c r="F77" s="35"/>
      <c r="G77" s="35"/>
      <c r="H77" s="35">
        <v>8.5</v>
      </c>
      <c r="I77" s="35">
        <v>1.1000000000000001</v>
      </c>
      <c r="J77" s="35">
        <v>1.1000000000000001</v>
      </c>
      <c r="K77" s="35">
        <v>2.8</v>
      </c>
      <c r="L77" s="35">
        <v>1</v>
      </c>
      <c r="M77" s="35">
        <v>0</v>
      </c>
      <c r="N77" s="35">
        <v>0</v>
      </c>
      <c r="O77" s="87">
        <f t="shared" si="5"/>
        <v>3.3880000000000003</v>
      </c>
      <c r="P77" s="44">
        <v>1</v>
      </c>
      <c r="Q77" s="87">
        <f t="shared" si="6"/>
        <v>3.3880000000000003</v>
      </c>
      <c r="R77" s="37">
        <v>6330.7776560788607</v>
      </c>
      <c r="S77" s="87">
        <v>0.39629488158899923</v>
      </c>
      <c r="T77" s="38"/>
      <c r="U77" s="87">
        <f t="shared" si="7"/>
        <v>2.0327999999999999</v>
      </c>
      <c r="V77" s="87">
        <f t="shared" si="8"/>
        <v>0.66049146931499869</v>
      </c>
    </row>
    <row r="78" spans="1:22" x14ac:dyDescent="0.35">
      <c r="A78" s="9"/>
      <c r="B78" s="38" t="s">
        <v>196</v>
      </c>
      <c r="C78" s="35">
        <v>92</v>
      </c>
      <c r="D78" s="36">
        <v>43263</v>
      </c>
      <c r="E78" s="36"/>
      <c r="F78" s="35"/>
      <c r="G78" s="35"/>
      <c r="H78" s="35">
        <v>8.5</v>
      </c>
      <c r="I78" s="35">
        <v>1.1000000000000001</v>
      </c>
      <c r="J78" s="35">
        <v>1.1000000000000001</v>
      </c>
      <c r="K78" s="35">
        <v>2.8</v>
      </c>
      <c r="L78" s="35">
        <v>1</v>
      </c>
      <c r="M78" s="35">
        <v>0</v>
      </c>
      <c r="N78" s="35">
        <v>0</v>
      </c>
      <c r="O78" s="87">
        <f t="shared" si="5"/>
        <v>3.3880000000000003</v>
      </c>
      <c r="P78" s="44">
        <v>1</v>
      </c>
      <c r="Q78" s="87">
        <f t="shared" si="6"/>
        <v>3.3880000000000003</v>
      </c>
      <c r="R78" s="37"/>
      <c r="S78" s="87"/>
      <c r="T78" s="38"/>
      <c r="U78" s="87">
        <f t="shared" si="7"/>
        <v>2.0327999999999999</v>
      </c>
      <c r="V78" s="87"/>
    </row>
    <row r="79" spans="1:22" x14ac:dyDescent="0.35">
      <c r="A79" s="9"/>
      <c r="B79" s="10" t="s">
        <v>175</v>
      </c>
      <c r="C79" s="57">
        <v>2.5</v>
      </c>
      <c r="D79" s="150">
        <v>43263</v>
      </c>
      <c r="E79" s="150"/>
      <c r="F79" s="57"/>
      <c r="G79" s="57"/>
      <c r="H79" s="57">
        <v>8.5</v>
      </c>
      <c r="I79" s="57">
        <v>1.1000000000000001</v>
      </c>
      <c r="J79" s="57">
        <v>1.1000000000000001</v>
      </c>
      <c r="K79" s="57">
        <v>2.8</v>
      </c>
      <c r="L79" s="57">
        <v>1</v>
      </c>
      <c r="M79" s="57">
        <v>0</v>
      </c>
      <c r="N79" s="57">
        <v>0</v>
      </c>
      <c r="O79" s="58">
        <f t="shared" si="5"/>
        <v>3.3880000000000003</v>
      </c>
      <c r="P79" s="148">
        <v>1</v>
      </c>
      <c r="Q79" s="58">
        <f t="shared" si="6"/>
        <v>3.3880000000000003</v>
      </c>
      <c r="R79" s="114">
        <v>5561</v>
      </c>
      <c r="S79" s="58">
        <v>0.45115173198742209</v>
      </c>
      <c r="T79" s="10"/>
      <c r="U79" s="58">
        <f t="shared" si="7"/>
        <v>2.0327999999999999</v>
      </c>
      <c r="V79" s="58">
        <f t="shared" si="8"/>
        <v>0.75191955331237015</v>
      </c>
    </row>
    <row r="80" spans="1:22" x14ac:dyDescent="0.35">
      <c r="A80" s="9"/>
      <c r="B80" s="10" t="s">
        <v>175</v>
      </c>
      <c r="C80" s="57">
        <v>77</v>
      </c>
      <c r="D80" s="150">
        <v>43263</v>
      </c>
      <c r="E80" s="150"/>
      <c r="F80" s="57"/>
      <c r="G80" s="57"/>
      <c r="H80" s="57">
        <v>8.5</v>
      </c>
      <c r="I80" s="57">
        <v>1.1000000000000001</v>
      </c>
      <c r="J80" s="57">
        <v>1.1000000000000001</v>
      </c>
      <c r="K80" s="57">
        <v>2.8</v>
      </c>
      <c r="L80" s="57">
        <v>1</v>
      </c>
      <c r="M80" s="57">
        <v>0</v>
      </c>
      <c r="N80" s="57">
        <v>0</v>
      </c>
      <c r="O80" s="58">
        <f t="shared" si="5"/>
        <v>3.3880000000000003</v>
      </c>
      <c r="P80" s="148">
        <v>1</v>
      </c>
      <c r="Q80" s="58">
        <f t="shared" si="6"/>
        <v>3.3880000000000003</v>
      </c>
      <c r="R80" s="114"/>
      <c r="S80" s="58"/>
      <c r="T80" s="10"/>
      <c r="U80" s="58">
        <f t="shared" si="7"/>
        <v>2.0327999999999999</v>
      </c>
      <c r="V80" s="58"/>
    </row>
    <row r="81" spans="1:22" x14ac:dyDescent="0.35">
      <c r="B81" s="38" t="s">
        <v>171</v>
      </c>
      <c r="C81" s="35">
        <v>3</v>
      </c>
      <c r="D81" s="36">
        <v>43291</v>
      </c>
      <c r="E81" s="36"/>
      <c r="F81" s="35"/>
      <c r="G81" s="35"/>
      <c r="H81" s="35">
        <v>8.5</v>
      </c>
      <c r="I81" s="35">
        <v>1.1000000000000001</v>
      </c>
      <c r="J81" s="35">
        <v>1.1000000000000001</v>
      </c>
      <c r="K81" s="35">
        <v>2.8</v>
      </c>
      <c r="L81" s="35">
        <v>1</v>
      </c>
      <c r="M81" s="35">
        <v>0</v>
      </c>
      <c r="N81" s="35">
        <v>0</v>
      </c>
      <c r="O81" s="87">
        <f t="shared" si="5"/>
        <v>3.3880000000000003</v>
      </c>
      <c r="P81" s="44">
        <v>1</v>
      </c>
      <c r="Q81" s="87">
        <f t="shared" si="6"/>
        <v>3.3880000000000003</v>
      </c>
      <c r="R81" s="39"/>
      <c r="S81" s="87"/>
      <c r="T81" s="38"/>
      <c r="U81" s="87">
        <f t="shared" si="7"/>
        <v>2.0327999999999999</v>
      </c>
      <c r="V81" s="87"/>
    </row>
    <row r="82" spans="1:22" x14ac:dyDescent="0.35">
      <c r="B82" s="38" t="s">
        <v>196</v>
      </c>
      <c r="C82" s="35">
        <v>3</v>
      </c>
      <c r="D82" s="36">
        <v>43291</v>
      </c>
      <c r="E82" s="36"/>
      <c r="F82" s="35"/>
      <c r="G82" s="35"/>
      <c r="H82" s="35">
        <v>8.5</v>
      </c>
      <c r="I82" s="35">
        <v>1.1000000000000001</v>
      </c>
      <c r="J82" s="35">
        <v>1.1000000000000001</v>
      </c>
      <c r="K82" s="35">
        <v>2.8</v>
      </c>
      <c r="L82" s="35">
        <v>1</v>
      </c>
      <c r="M82" s="35">
        <v>0</v>
      </c>
      <c r="N82" s="35">
        <v>0</v>
      </c>
      <c r="O82" s="87">
        <f t="shared" si="5"/>
        <v>3.3880000000000003</v>
      </c>
      <c r="P82" s="44">
        <v>1</v>
      </c>
      <c r="Q82" s="87">
        <f t="shared" si="6"/>
        <v>3.3880000000000003</v>
      </c>
      <c r="R82" s="39"/>
      <c r="S82" s="87"/>
      <c r="T82" s="38"/>
      <c r="U82" s="87">
        <f t="shared" si="7"/>
        <v>2.0327999999999999</v>
      </c>
      <c r="V82" s="87"/>
    </row>
    <row r="83" spans="1:22" x14ac:dyDescent="0.35">
      <c r="B83" s="38" t="s">
        <v>175</v>
      </c>
      <c r="C83" s="35">
        <v>3</v>
      </c>
      <c r="D83" s="36">
        <v>43291</v>
      </c>
      <c r="E83" s="36"/>
      <c r="F83" s="35"/>
      <c r="G83" s="35"/>
      <c r="H83" s="35">
        <v>8.5</v>
      </c>
      <c r="I83" s="35">
        <v>1.1000000000000001</v>
      </c>
      <c r="J83" s="35">
        <v>1.1000000000000001</v>
      </c>
      <c r="K83" s="35">
        <v>2.8</v>
      </c>
      <c r="L83" s="35">
        <v>1</v>
      </c>
      <c r="M83" s="35">
        <v>0</v>
      </c>
      <c r="N83" s="35">
        <v>0</v>
      </c>
      <c r="O83" s="87">
        <f t="shared" si="5"/>
        <v>3.3880000000000003</v>
      </c>
      <c r="P83" s="44">
        <v>1</v>
      </c>
      <c r="Q83" s="87">
        <f t="shared" si="6"/>
        <v>3.3880000000000003</v>
      </c>
      <c r="R83" s="39"/>
      <c r="S83" s="87"/>
      <c r="T83" s="38"/>
      <c r="U83" s="87">
        <f t="shared" si="7"/>
        <v>2.0327999999999999</v>
      </c>
      <c r="V83" s="87"/>
    </row>
    <row r="84" spans="1:22" x14ac:dyDescent="0.35">
      <c r="B84" s="10" t="s">
        <v>171</v>
      </c>
      <c r="C84" s="57">
        <v>3</v>
      </c>
      <c r="D84" s="150">
        <v>43340</v>
      </c>
      <c r="E84" s="150"/>
      <c r="F84" s="57"/>
      <c r="G84" s="57"/>
      <c r="H84" s="57">
        <v>8.5</v>
      </c>
      <c r="I84" s="57">
        <v>1.1000000000000001</v>
      </c>
      <c r="J84" s="57">
        <v>1.1000000000000001</v>
      </c>
      <c r="K84" s="57">
        <v>2.8</v>
      </c>
      <c r="L84" s="57">
        <v>1</v>
      </c>
      <c r="M84" s="57">
        <v>0</v>
      </c>
      <c r="N84" s="57">
        <v>0</v>
      </c>
      <c r="O84" s="58">
        <f t="shared" si="5"/>
        <v>3.3880000000000003</v>
      </c>
      <c r="P84" s="148">
        <v>1</v>
      </c>
      <c r="Q84" s="58">
        <f t="shared" si="6"/>
        <v>3.3880000000000003</v>
      </c>
      <c r="R84" s="112"/>
      <c r="S84" s="58"/>
      <c r="T84" s="10"/>
      <c r="U84" s="58">
        <f t="shared" si="7"/>
        <v>2.0327999999999999</v>
      </c>
      <c r="V84" s="58"/>
    </row>
    <row r="85" spans="1:22" x14ac:dyDescent="0.35">
      <c r="B85" s="10" t="s">
        <v>196</v>
      </c>
      <c r="C85" s="57">
        <v>3</v>
      </c>
      <c r="D85" s="150">
        <v>43340</v>
      </c>
      <c r="E85" s="150"/>
      <c r="F85" s="57"/>
      <c r="G85" s="57"/>
      <c r="H85" s="57">
        <v>8.5</v>
      </c>
      <c r="I85" s="57">
        <v>1.1000000000000001</v>
      </c>
      <c r="J85" s="57">
        <v>1.1000000000000001</v>
      </c>
      <c r="K85" s="57">
        <v>2.8</v>
      </c>
      <c r="L85" s="57">
        <v>1</v>
      </c>
      <c r="M85" s="57">
        <v>0</v>
      </c>
      <c r="N85" s="57">
        <v>0</v>
      </c>
      <c r="O85" s="58">
        <f t="shared" si="5"/>
        <v>3.3880000000000003</v>
      </c>
      <c r="P85" s="148">
        <v>1</v>
      </c>
      <c r="Q85" s="58">
        <f t="shared" si="6"/>
        <v>3.3880000000000003</v>
      </c>
      <c r="R85" s="112"/>
      <c r="S85" s="58"/>
      <c r="T85" s="10"/>
      <c r="U85" s="58">
        <f t="shared" si="7"/>
        <v>2.0327999999999999</v>
      </c>
      <c r="V85" s="58"/>
    </row>
    <row r="86" spans="1:22" x14ac:dyDescent="0.35">
      <c r="B86" s="10" t="s">
        <v>175</v>
      </c>
      <c r="C86" s="57">
        <v>3</v>
      </c>
      <c r="D86" s="150">
        <v>43340</v>
      </c>
      <c r="E86" s="150"/>
      <c r="F86" s="57"/>
      <c r="G86" s="57"/>
      <c r="H86" s="57">
        <v>8.5</v>
      </c>
      <c r="I86" s="57">
        <v>1.1000000000000001</v>
      </c>
      <c r="J86" s="57">
        <v>1.1000000000000001</v>
      </c>
      <c r="K86" s="57">
        <v>2.8</v>
      </c>
      <c r="L86" s="57">
        <v>1</v>
      </c>
      <c r="M86" s="57">
        <v>0</v>
      </c>
      <c r="N86" s="57">
        <v>0</v>
      </c>
      <c r="O86" s="58">
        <f t="shared" si="5"/>
        <v>3.3880000000000003</v>
      </c>
      <c r="P86" s="148">
        <v>1</v>
      </c>
      <c r="Q86" s="58">
        <f t="shared" si="6"/>
        <v>3.3880000000000003</v>
      </c>
      <c r="R86" s="112"/>
      <c r="S86" s="58"/>
      <c r="T86" s="10"/>
      <c r="U86" s="58">
        <f t="shared" si="7"/>
        <v>2.0327999999999999</v>
      </c>
      <c r="V86" s="58"/>
    </row>
    <row r="87" spans="1:22" x14ac:dyDescent="0.35">
      <c r="A87" s="9"/>
      <c r="B87" s="38" t="s">
        <v>171</v>
      </c>
      <c r="C87" s="35">
        <v>3</v>
      </c>
      <c r="D87" s="36">
        <v>43361</v>
      </c>
      <c r="E87" s="36"/>
      <c r="F87" s="35"/>
      <c r="G87" s="35"/>
      <c r="H87" s="35">
        <v>8.5</v>
      </c>
      <c r="I87" s="35">
        <v>1.1000000000000001</v>
      </c>
      <c r="J87" s="35">
        <v>1.1000000000000001</v>
      </c>
      <c r="K87" s="35">
        <v>2.8</v>
      </c>
      <c r="L87" s="35">
        <v>1</v>
      </c>
      <c r="M87" s="35">
        <v>0</v>
      </c>
      <c r="N87" s="35">
        <v>0</v>
      </c>
      <c r="O87" s="87">
        <f t="shared" si="5"/>
        <v>3.3880000000000003</v>
      </c>
      <c r="P87" s="44">
        <v>1</v>
      </c>
      <c r="Q87" s="87">
        <f t="shared" si="6"/>
        <v>3.3880000000000003</v>
      </c>
      <c r="R87" s="37">
        <v>5601.9417475728151</v>
      </c>
      <c r="S87" s="87">
        <v>0.44785449307270636</v>
      </c>
      <c r="T87" s="38"/>
      <c r="U87" s="87">
        <f t="shared" si="7"/>
        <v>2.0327999999999999</v>
      </c>
      <c r="V87" s="87">
        <f t="shared" si="8"/>
        <v>0.74642415512117744</v>
      </c>
    </row>
    <row r="88" spans="1:22" x14ac:dyDescent="0.35">
      <c r="A88" s="9"/>
      <c r="B88" s="38" t="s">
        <v>196</v>
      </c>
      <c r="C88" s="35">
        <v>3</v>
      </c>
      <c r="D88" s="36">
        <v>43361</v>
      </c>
      <c r="E88" s="36"/>
      <c r="F88" s="35"/>
      <c r="G88" s="35"/>
      <c r="H88" s="35">
        <v>8.5</v>
      </c>
      <c r="I88" s="35">
        <v>1.1000000000000001</v>
      </c>
      <c r="J88" s="35">
        <v>1.1000000000000001</v>
      </c>
      <c r="K88" s="35">
        <v>2.8</v>
      </c>
      <c r="L88" s="35">
        <v>1</v>
      </c>
      <c r="M88" s="35">
        <v>0</v>
      </c>
      <c r="N88" s="35">
        <v>0</v>
      </c>
      <c r="O88" s="87">
        <f t="shared" si="5"/>
        <v>3.3880000000000003</v>
      </c>
      <c r="P88" s="44">
        <v>1</v>
      </c>
      <c r="Q88" s="87">
        <f t="shared" si="6"/>
        <v>3.3880000000000003</v>
      </c>
      <c r="R88" s="37">
        <v>5570.8245243128958</v>
      </c>
      <c r="S88" s="87">
        <v>0.45035609551738581</v>
      </c>
      <c r="T88" s="38"/>
      <c r="U88" s="87">
        <f t="shared" si="7"/>
        <v>2.0327999999999999</v>
      </c>
      <c r="V88" s="87">
        <f t="shared" si="8"/>
        <v>0.75059349252897645</v>
      </c>
    </row>
    <row r="89" spans="1:22" x14ac:dyDescent="0.35">
      <c r="A89" s="9"/>
      <c r="B89" s="38" t="s">
        <v>175</v>
      </c>
      <c r="C89" s="35">
        <v>3</v>
      </c>
      <c r="D89" s="36">
        <v>43361</v>
      </c>
      <c r="E89" s="36"/>
      <c r="F89" s="35"/>
      <c r="G89" s="35"/>
      <c r="H89" s="35">
        <v>8.5</v>
      </c>
      <c r="I89" s="35">
        <v>1.1000000000000001</v>
      </c>
      <c r="J89" s="35">
        <v>1.1000000000000001</v>
      </c>
      <c r="K89" s="35">
        <v>2.8</v>
      </c>
      <c r="L89" s="35">
        <v>1</v>
      </c>
      <c r="M89" s="35">
        <v>0</v>
      </c>
      <c r="N89" s="35">
        <v>0</v>
      </c>
      <c r="O89" s="87">
        <f t="shared" si="5"/>
        <v>3.3880000000000003</v>
      </c>
      <c r="P89" s="44">
        <v>1</v>
      </c>
      <c r="Q89" s="87">
        <f t="shared" si="6"/>
        <v>3.3880000000000003</v>
      </c>
      <c r="R89" s="37">
        <v>6464.0883977900548</v>
      </c>
      <c r="S89" s="87">
        <v>0.38812197903106993</v>
      </c>
      <c r="T89" s="38"/>
      <c r="U89" s="87">
        <f t="shared" si="7"/>
        <v>2.0327999999999999</v>
      </c>
      <c r="V89" s="87">
        <f t="shared" si="8"/>
        <v>0.64686996505178329</v>
      </c>
    </row>
    <row r="90" spans="1:22" x14ac:dyDescent="0.35">
      <c r="A90" s="9"/>
      <c r="B90" s="10" t="s">
        <v>171</v>
      </c>
      <c r="C90" s="57">
        <v>3</v>
      </c>
      <c r="D90" s="150">
        <v>43396</v>
      </c>
      <c r="E90" s="150"/>
      <c r="F90" s="57"/>
      <c r="G90" s="57"/>
      <c r="H90" s="57">
        <v>8.5</v>
      </c>
      <c r="I90" s="57">
        <v>1.1000000000000001</v>
      </c>
      <c r="J90" s="57">
        <v>1.1000000000000001</v>
      </c>
      <c r="K90" s="57">
        <v>2.8</v>
      </c>
      <c r="L90" s="57">
        <v>1</v>
      </c>
      <c r="M90" s="57">
        <v>0</v>
      </c>
      <c r="N90" s="57">
        <v>0</v>
      </c>
      <c r="O90" s="58">
        <f t="shared" si="5"/>
        <v>3.3880000000000003</v>
      </c>
      <c r="P90" s="148">
        <v>1</v>
      </c>
      <c r="Q90" s="58">
        <f t="shared" si="6"/>
        <v>3.3880000000000003</v>
      </c>
      <c r="R90" s="114"/>
      <c r="S90" s="58"/>
      <c r="T90" s="10"/>
      <c r="U90" s="58">
        <f t="shared" si="7"/>
        <v>2.0327999999999999</v>
      </c>
      <c r="V90" s="58"/>
    </row>
    <row r="91" spans="1:22" x14ac:dyDescent="0.35">
      <c r="A91" s="9"/>
      <c r="B91" s="10" t="s">
        <v>196</v>
      </c>
      <c r="C91" s="57">
        <v>3</v>
      </c>
      <c r="D91" s="150">
        <v>43396</v>
      </c>
      <c r="E91" s="150"/>
      <c r="F91" s="57"/>
      <c r="G91" s="57"/>
      <c r="H91" s="57">
        <v>8.5</v>
      </c>
      <c r="I91" s="57">
        <v>1.1000000000000001</v>
      </c>
      <c r="J91" s="57">
        <v>1.1000000000000001</v>
      </c>
      <c r="K91" s="57">
        <v>2.8</v>
      </c>
      <c r="L91" s="57">
        <v>1</v>
      </c>
      <c r="M91" s="57">
        <v>0</v>
      </c>
      <c r="N91" s="57">
        <v>0</v>
      </c>
      <c r="O91" s="58">
        <f t="shared" si="5"/>
        <v>3.3880000000000003</v>
      </c>
      <c r="P91" s="148">
        <v>1</v>
      </c>
      <c r="Q91" s="58">
        <f t="shared" si="6"/>
        <v>3.3880000000000003</v>
      </c>
      <c r="R91" s="114"/>
      <c r="S91" s="58"/>
      <c r="T91" s="10"/>
      <c r="U91" s="58">
        <f t="shared" si="7"/>
        <v>2.0327999999999999</v>
      </c>
      <c r="V91" s="58"/>
    </row>
    <row r="92" spans="1:22" x14ac:dyDescent="0.35">
      <c r="A92" s="9"/>
      <c r="B92" s="10" t="s">
        <v>175</v>
      </c>
      <c r="C92" s="57">
        <v>3</v>
      </c>
      <c r="D92" s="150">
        <v>43396</v>
      </c>
      <c r="E92" s="150"/>
      <c r="F92" s="57"/>
      <c r="G92" s="57"/>
      <c r="H92" s="57">
        <v>8.5</v>
      </c>
      <c r="I92" s="57">
        <v>1.1000000000000001</v>
      </c>
      <c r="J92" s="57">
        <v>1.1000000000000001</v>
      </c>
      <c r="K92" s="57">
        <v>2.8</v>
      </c>
      <c r="L92" s="57">
        <v>1</v>
      </c>
      <c r="M92" s="57">
        <v>0</v>
      </c>
      <c r="N92" s="57">
        <v>0</v>
      </c>
      <c r="O92" s="58">
        <f t="shared" si="5"/>
        <v>3.3880000000000003</v>
      </c>
      <c r="P92" s="148">
        <v>1</v>
      </c>
      <c r="Q92" s="58">
        <f t="shared" si="6"/>
        <v>3.3880000000000003</v>
      </c>
      <c r="R92" s="114"/>
      <c r="S92" s="58"/>
      <c r="T92" s="10"/>
      <c r="U92" s="58">
        <f t="shared" si="7"/>
        <v>2.0327999999999999</v>
      </c>
      <c r="V92" s="58"/>
    </row>
    <row r="93" spans="1:22" x14ac:dyDescent="0.35">
      <c r="A93" s="2"/>
      <c r="B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45"/>
      <c r="P93" s="151"/>
      <c r="Q93" s="45"/>
      <c r="R93" s="52"/>
      <c r="S93" s="45"/>
      <c r="T93" s="2"/>
      <c r="U93" s="45"/>
      <c r="V93" s="45"/>
    </row>
    <row r="94" spans="1:22" x14ac:dyDescent="0.35">
      <c r="A94" s="9">
        <v>2019</v>
      </c>
      <c r="B94" s="10" t="s">
        <v>171</v>
      </c>
      <c r="C94" s="57" t="s">
        <v>197</v>
      </c>
      <c r="D94" s="150">
        <v>43571</v>
      </c>
      <c r="E94" s="150"/>
      <c r="F94" s="57"/>
      <c r="G94" s="57"/>
      <c r="H94" s="57">
        <v>8.5</v>
      </c>
      <c r="I94" s="57">
        <v>1.1000000000000001</v>
      </c>
      <c r="J94" s="57">
        <v>1.1000000000000001</v>
      </c>
      <c r="K94" s="57">
        <v>2.8</v>
      </c>
      <c r="L94" s="57">
        <v>1</v>
      </c>
      <c r="M94" s="57">
        <v>0</v>
      </c>
      <c r="N94" s="57">
        <v>0</v>
      </c>
      <c r="O94" s="58">
        <f t="shared" si="5"/>
        <v>3.3880000000000003</v>
      </c>
      <c r="P94" s="148">
        <v>1</v>
      </c>
      <c r="Q94" s="58">
        <f t="shared" si="6"/>
        <v>3.3880000000000003</v>
      </c>
      <c r="R94" s="112"/>
      <c r="S94" s="58"/>
      <c r="T94" s="10"/>
      <c r="U94" s="58">
        <f t="shared" si="7"/>
        <v>2.0327999999999999</v>
      </c>
      <c r="V94" s="58"/>
    </row>
    <row r="95" spans="1:22" x14ac:dyDescent="0.35">
      <c r="A95" s="9" t="s">
        <v>328</v>
      </c>
      <c r="B95" s="10" t="s">
        <v>171</v>
      </c>
      <c r="C95" s="57" t="s">
        <v>198</v>
      </c>
      <c r="D95" s="57"/>
      <c r="E95" s="57"/>
      <c r="F95" s="57"/>
      <c r="G95" s="57"/>
      <c r="H95" s="57">
        <v>8.5</v>
      </c>
      <c r="I95" s="57">
        <v>1.1000000000000001</v>
      </c>
      <c r="J95" s="57">
        <v>1.1000000000000001</v>
      </c>
      <c r="K95" s="57">
        <v>2.8</v>
      </c>
      <c r="L95" s="57">
        <v>1</v>
      </c>
      <c r="M95" s="57">
        <v>0</v>
      </c>
      <c r="N95" s="57">
        <v>0</v>
      </c>
      <c r="O95" s="58">
        <f t="shared" si="5"/>
        <v>3.3880000000000003</v>
      </c>
      <c r="P95" s="148">
        <v>1</v>
      </c>
      <c r="Q95" s="58">
        <f t="shared" si="6"/>
        <v>3.3880000000000003</v>
      </c>
      <c r="R95" s="112"/>
      <c r="S95" s="58"/>
      <c r="T95" s="10"/>
      <c r="U95" s="58">
        <f t="shared" si="7"/>
        <v>2.0327999999999999</v>
      </c>
      <c r="V95" s="58"/>
    </row>
    <row r="96" spans="1:22" x14ac:dyDescent="0.35">
      <c r="B96" s="38" t="s">
        <v>175</v>
      </c>
      <c r="C96" s="35" t="s">
        <v>197</v>
      </c>
      <c r="D96" s="35"/>
      <c r="E96" s="35"/>
      <c r="F96" s="35"/>
      <c r="G96" s="35"/>
      <c r="H96" s="35">
        <v>8.5</v>
      </c>
      <c r="I96" s="35">
        <v>1.1000000000000001</v>
      </c>
      <c r="J96" s="35">
        <v>1.1000000000000001</v>
      </c>
      <c r="K96" s="35">
        <v>2.8</v>
      </c>
      <c r="L96" s="35">
        <v>1</v>
      </c>
      <c r="M96" s="35">
        <v>0</v>
      </c>
      <c r="N96" s="35">
        <v>0</v>
      </c>
      <c r="O96" s="87">
        <f t="shared" si="5"/>
        <v>3.3880000000000003</v>
      </c>
      <c r="P96" s="44">
        <v>1</v>
      </c>
      <c r="Q96" s="87">
        <f t="shared" si="6"/>
        <v>3.3880000000000003</v>
      </c>
      <c r="R96" s="39"/>
      <c r="S96" s="87"/>
      <c r="T96" s="38"/>
      <c r="U96" s="87">
        <f t="shared" si="7"/>
        <v>2.0327999999999999</v>
      </c>
      <c r="V96" s="87"/>
    </row>
    <row r="97" spans="1:22" x14ac:dyDescent="0.35">
      <c r="B97" s="38" t="s">
        <v>175</v>
      </c>
      <c r="C97" s="35" t="s">
        <v>198</v>
      </c>
      <c r="D97" s="35"/>
      <c r="E97" s="35"/>
      <c r="F97" s="35"/>
      <c r="G97" s="35"/>
      <c r="H97" s="35">
        <v>8.5</v>
      </c>
      <c r="I97" s="35">
        <v>1.1000000000000001</v>
      </c>
      <c r="J97" s="35">
        <v>1.1000000000000001</v>
      </c>
      <c r="K97" s="35">
        <v>2.8</v>
      </c>
      <c r="L97" s="35">
        <v>1</v>
      </c>
      <c r="M97" s="35">
        <v>0</v>
      </c>
      <c r="N97" s="35">
        <v>0</v>
      </c>
      <c r="O97" s="87">
        <f t="shared" si="5"/>
        <v>3.3880000000000003</v>
      </c>
      <c r="P97" s="44">
        <v>1</v>
      </c>
      <c r="Q97" s="87">
        <f t="shared" si="6"/>
        <v>3.3880000000000003</v>
      </c>
      <c r="R97" s="39"/>
      <c r="S97" s="87"/>
      <c r="T97" s="38"/>
      <c r="U97" s="87">
        <f t="shared" si="7"/>
        <v>2.0327999999999999</v>
      </c>
      <c r="V97" s="87"/>
    </row>
    <row r="98" spans="1:22" x14ac:dyDescent="0.35">
      <c r="A98" s="9"/>
      <c r="B98" s="10" t="s">
        <v>171</v>
      </c>
      <c r="C98" s="57" t="s">
        <v>197</v>
      </c>
      <c r="D98" s="150">
        <v>43606</v>
      </c>
      <c r="E98" s="150"/>
      <c r="F98" s="57"/>
      <c r="G98" s="57"/>
      <c r="H98" s="57">
        <v>8.5</v>
      </c>
      <c r="I98" s="57">
        <v>1.1000000000000001</v>
      </c>
      <c r="J98" s="57">
        <v>1.1000000000000001</v>
      </c>
      <c r="K98" s="57">
        <v>2.8</v>
      </c>
      <c r="L98" s="57">
        <v>1</v>
      </c>
      <c r="M98" s="57">
        <v>0</v>
      </c>
      <c r="N98" s="57">
        <v>0</v>
      </c>
      <c r="O98" s="58">
        <f t="shared" si="5"/>
        <v>3.3880000000000003</v>
      </c>
      <c r="P98" s="148">
        <v>1</v>
      </c>
      <c r="Q98" s="58">
        <f t="shared" si="6"/>
        <v>3.3880000000000003</v>
      </c>
      <c r="R98" s="114">
        <v>6453.7444933920706</v>
      </c>
      <c r="S98" s="58">
        <v>0.38874405148063224</v>
      </c>
      <c r="T98" s="10"/>
      <c r="U98" s="58">
        <f t="shared" si="7"/>
        <v>2.0327999999999999</v>
      </c>
      <c r="V98" s="58">
        <f t="shared" si="8"/>
        <v>0.64790675246772056</v>
      </c>
    </row>
    <row r="99" spans="1:22" x14ac:dyDescent="0.35">
      <c r="A99" s="9"/>
      <c r="B99" s="10" t="s">
        <v>171</v>
      </c>
      <c r="C99" s="57" t="s">
        <v>198</v>
      </c>
      <c r="D99" s="57"/>
      <c r="E99" s="57"/>
      <c r="F99" s="57"/>
      <c r="G99" s="57"/>
      <c r="H99" s="57">
        <v>8.5</v>
      </c>
      <c r="I99" s="57">
        <v>1.1000000000000001</v>
      </c>
      <c r="J99" s="57">
        <v>1.1000000000000001</v>
      </c>
      <c r="K99" s="57">
        <v>2.8</v>
      </c>
      <c r="L99" s="57">
        <v>1</v>
      </c>
      <c r="M99" s="57">
        <v>0</v>
      </c>
      <c r="N99" s="57">
        <v>0</v>
      </c>
      <c r="O99" s="58">
        <f t="shared" si="5"/>
        <v>3.3880000000000003</v>
      </c>
      <c r="P99" s="148">
        <v>1</v>
      </c>
      <c r="Q99" s="58">
        <f t="shared" si="6"/>
        <v>3.3880000000000003</v>
      </c>
      <c r="R99" s="114">
        <v>4543.3070866141734</v>
      </c>
      <c r="S99" s="58">
        <v>0.5522089380605214</v>
      </c>
      <c r="T99" s="10"/>
      <c r="U99" s="58">
        <f t="shared" si="7"/>
        <v>2.0327999999999999</v>
      </c>
      <c r="V99" s="58">
        <f t="shared" si="8"/>
        <v>0.92034823010086919</v>
      </c>
    </row>
    <row r="100" spans="1:22" x14ac:dyDescent="0.35">
      <c r="B100" s="38" t="s">
        <v>175</v>
      </c>
      <c r="C100" s="35" t="s">
        <v>197</v>
      </c>
      <c r="D100" s="36"/>
      <c r="E100" s="36"/>
      <c r="F100" s="35"/>
      <c r="G100" s="35"/>
      <c r="H100" s="35">
        <v>8.5</v>
      </c>
      <c r="I100" s="35">
        <v>1.1000000000000001</v>
      </c>
      <c r="J100" s="35">
        <v>1.1000000000000001</v>
      </c>
      <c r="K100" s="35">
        <v>2.8</v>
      </c>
      <c r="L100" s="35">
        <v>1</v>
      </c>
      <c r="M100" s="35">
        <v>0</v>
      </c>
      <c r="N100" s="35">
        <v>0</v>
      </c>
      <c r="O100" s="87">
        <f t="shared" si="5"/>
        <v>3.3880000000000003</v>
      </c>
      <c r="P100" s="44">
        <v>1</v>
      </c>
      <c r="Q100" s="87">
        <f t="shared" si="6"/>
        <v>3.3880000000000003</v>
      </c>
      <c r="R100" s="37">
        <v>5285.7142857142853</v>
      </c>
      <c r="S100" s="87">
        <v>0.47464820192092916</v>
      </c>
      <c r="T100" s="38"/>
      <c r="U100" s="87">
        <f t="shared" si="7"/>
        <v>2.0327999999999999</v>
      </c>
      <c r="V100" s="87">
        <f t="shared" si="8"/>
        <v>0.79108033653488208</v>
      </c>
    </row>
    <row r="101" spans="1:22" x14ac:dyDescent="0.35">
      <c r="B101" s="38" t="s">
        <v>175</v>
      </c>
      <c r="C101" s="35" t="s">
        <v>198</v>
      </c>
      <c r="D101" s="35"/>
      <c r="E101" s="35"/>
      <c r="F101" s="35"/>
      <c r="G101" s="35"/>
      <c r="H101" s="35">
        <v>8.5</v>
      </c>
      <c r="I101" s="35">
        <v>1.1000000000000001</v>
      </c>
      <c r="J101" s="35">
        <v>1.1000000000000001</v>
      </c>
      <c r="K101" s="35">
        <v>2.8</v>
      </c>
      <c r="L101" s="35">
        <v>1</v>
      </c>
      <c r="M101" s="35">
        <v>0</v>
      </c>
      <c r="N101" s="35">
        <v>0</v>
      </c>
      <c r="O101" s="87">
        <f t="shared" si="5"/>
        <v>3.3880000000000003</v>
      </c>
      <c r="P101" s="44">
        <v>1</v>
      </c>
      <c r="Q101" s="87">
        <f t="shared" si="6"/>
        <v>3.3880000000000003</v>
      </c>
      <c r="R101" s="37">
        <v>4548.1481481481478</v>
      </c>
      <c r="S101" s="87">
        <v>0.55162116533155925</v>
      </c>
      <c r="T101" s="38"/>
      <c r="U101" s="87">
        <f t="shared" si="7"/>
        <v>2.0327999999999999</v>
      </c>
      <c r="V101" s="87">
        <f t="shared" si="8"/>
        <v>0.91936860888593208</v>
      </c>
    </row>
    <row r="102" spans="1:22" x14ac:dyDescent="0.35">
      <c r="B102" s="10" t="s">
        <v>171</v>
      </c>
      <c r="C102" s="57" t="s">
        <v>197</v>
      </c>
      <c r="D102" s="150">
        <v>43627</v>
      </c>
      <c r="E102" s="150"/>
      <c r="F102" s="57"/>
      <c r="G102" s="57"/>
      <c r="H102" s="57">
        <v>8.5</v>
      </c>
      <c r="I102" s="57">
        <v>1.1000000000000001</v>
      </c>
      <c r="J102" s="57">
        <v>1.1000000000000001</v>
      </c>
      <c r="K102" s="57">
        <v>2.8</v>
      </c>
      <c r="L102" s="57">
        <v>1</v>
      </c>
      <c r="M102" s="57">
        <v>0</v>
      </c>
      <c r="N102" s="57">
        <v>0</v>
      </c>
      <c r="O102" s="58">
        <f t="shared" si="5"/>
        <v>3.3880000000000003</v>
      </c>
      <c r="P102" s="148">
        <v>1</v>
      </c>
      <c r="Q102" s="58">
        <f t="shared" si="6"/>
        <v>3.3880000000000003</v>
      </c>
      <c r="R102" s="112"/>
      <c r="S102" s="58"/>
      <c r="T102" s="10"/>
      <c r="U102" s="58">
        <f t="shared" si="7"/>
        <v>2.0327999999999999</v>
      </c>
      <c r="V102" s="58"/>
    </row>
    <row r="103" spans="1:22" x14ac:dyDescent="0.35">
      <c r="B103" s="10" t="s">
        <v>171</v>
      </c>
      <c r="C103" s="57" t="s">
        <v>198</v>
      </c>
      <c r="D103" s="57"/>
      <c r="E103" s="57"/>
      <c r="F103" s="57"/>
      <c r="G103" s="57"/>
      <c r="H103" s="57">
        <v>8.5</v>
      </c>
      <c r="I103" s="57">
        <v>1.1000000000000001</v>
      </c>
      <c r="J103" s="57">
        <v>1.1000000000000001</v>
      </c>
      <c r="K103" s="57">
        <v>2.8</v>
      </c>
      <c r="L103" s="57">
        <v>1</v>
      </c>
      <c r="M103" s="57">
        <v>0</v>
      </c>
      <c r="N103" s="57">
        <v>0</v>
      </c>
      <c r="O103" s="58">
        <f t="shared" si="5"/>
        <v>3.3880000000000003</v>
      </c>
      <c r="P103" s="148">
        <v>1</v>
      </c>
      <c r="Q103" s="58">
        <f t="shared" si="6"/>
        <v>3.3880000000000003</v>
      </c>
      <c r="R103" s="112"/>
      <c r="S103" s="58"/>
      <c r="T103" s="10"/>
      <c r="U103" s="58">
        <f t="shared" si="7"/>
        <v>2.0327999999999999</v>
      </c>
      <c r="V103" s="58"/>
    </row>
    <row r="104" spans="1:22" x14ac:dyDescent="0.35">
      <c r="B104" s="38" t="s">
        <v>175</v>
      </c>
      <c r="C104" s="35" t="s">
        <v>197</v>
      </c>
      <c r="D104" s="35"/>
      <c r="E104" s="35"/>
      <c r="F104" s="35"/>
      <c r="G104" s="35"/>
      <c r="H104" s="35">
        <v>8.5</v>
      </c>
      <c r="I104" s="35">
        <v>1.1000000000000001</v>
      </c>
      <c r="J104" s="35">
        <v>1.1000000000000001</v>
      </c>
      <c r="K104" s="35">
        <v>2.8</v>
      </c>
      <c r="L104" s="35">
        <v>1</v>
      </c>
      <c r="M104" s="35">
        <v>0</v>
      </c>
      <c r="N104" s="35">
        <v>0</v>
      </c>
      <c r="O104" s="87">
        <f t="shared" si="5"/>
        <v>3.3880000000000003</v>
      </c>
      <c r="P104" s="44">
        <v>1</v>
      </c>
      <c r="Q104" s="87">
        <f t="shared" si="6"/>
        <v>3.3880000000000003</v>
      </c>
      <c r="R104" s="39"/>
      <c r="S104" s="87"/>
      <c r="T104" s="38"/>
      <c r="U104" s="87">
        <f t="shared" si="7"/>
        <v>2.0327999999999999</v>
      </c>
      <c r="V104" s="87"/>
    </row>
    <row r="105" spans="1:22" x14ac:dyDescent="0.35">
      <c r="B105" s="38" t="s">
        <v>175</v>
      </c>
      <c r="C105" s="35" t="s">
        <v>198</v>
      </c>
      <c r="D105" s="35"/>
      <c r="E105" s="35"/>
      <c r="F105" s="35"/>
      <c r="G105" s="35"/>
      <c r="H105" s="35">
        <v>8.5</v>
      </c>
      <c r="I105" s="35">
        <v>1.1000000000000001</v>
      </c>
      <c r="J105" s="35">
        <v>1.1000000000000001</v>
      </c>
      <c r="K105" s="35">
        <v>2.8</v>
      </c>
      <c r="L105" s="35">
        <v>1</v>
      </c>
      <c r="M105" s="35">
        <v>0</v>
      </c>
      <c r="N105" s="35">
        <v>0</v>
      </c>
      <c r="O105" s="87">
        <f t="shared" si="5"/>
        <v>3.3880000000000003</v>
      </c>
      <c r="P105" s="44">
        <v>1</v>
      </c>
      <c r="Q105" s="87">
        <f t="shared" si="6"/>
        <v>3.3880000000000003</v>
      </c>
      <c r="R105" s="39"/>
      <c r="S105" s="87"/>
      <c r="T105" s="38"/>
      <c r="U105" s="87">
        <f t="shared" si="7"/>
        <v>2.0327999999999999</v>
      </c>
      <c r="V105" s="87"/>
    </row>
    <row r="106" spans="1:22" x14ac:dyDescent="0.35">
      <c r="B106" s="10" t="s">
        <v>171</v>
      </c>
      <c r="C106" s="57" t="s">
        <v>197</v>
      </c>
      <c r="D106" s="150">
        <v>43669</v>
      </c>
      <c r="E106" s="150"/>
      <c r="F106" s="57"/>
      <c r="G106" s="57"/>
      <c r="H106" s="57">
        <v>8.5</v>
      </c>
      <c r="I106" s="57">
        <v>1.1000000000000001</v>
      </c>
      <c r="J106" s="57">
        <v>1.1000000000000001</v>
      </c>
      <c r="K106" s="57">
        <v>2.8</v>
      </c>
      <c r="L106" s="57">
        <v>1</v>
      </c>
      <c r="M106" s="57">
        <v>0</v>
      </c>
      <c r="N106" s="57">
        <v>0</v>
      </c>
      <c r="O106" s="58">
        <f t="shared" si="5"/>
        <v>3.3880000000000003</v>
      </c>
      <c r="P106" s="148">
        <v>1</v>
      </c>
      <c r="Q106" s="58">
        <f t="shared" si="6"/>
        <v>3.3880000000000003</v>
      </c>
      <c r="R106" s="114">
        <v>6964.2857142857156</v>
      </c>
      <c r="S106" s="58">
        <v>0.36024581479126927</v>
      </c>
      <c r="T106" s="10"/>
      <c r="U106" s="58">
        <f t="shared" si="7"/>
        <v>2.0327999999999999</v>
      </c>
      <c r="V106" s="58">
        <f t="shared" si="8"/>
        <v>0.60040969131878219</v>
      </c>
    </row>
    <row r="107" spans="1:22" x14ac:dyDescent="0.35">
      <c r="B107" s="10" t="s">
        <v>171</v>
      </c>
      <c r="C107" s="57" t="s">
        <v>198</v>
      </c>
      <c r="D107" s="57"/>
      <c r="E107" s="57"/>
      <c r="F107" s="57"/>
      <c r="G107" s="57"/>
      <c r="H107" s="57">
        <v>8.5</v>
      </c>
      <c r="I107" s="57">
        <v>1.1000000000000001</v>
      </c>
      <c r="J107" s="57">
        <v>1.1000000000000001</v>
      </c>
      <c r="K107" s="57">
        <v>2.8</v>
      </c>
      <c r="L107" s="57">
        <v>1</v>
      </c>
      <c r="M107" s="57">
        <v>0</v>
      </c>
      <c r="N107" s="57">
        <v>0</v>
      </c>
      <c r="O107" s="58">
        <f t="shared" si="5"/>
        <v>3.3880000000000003</v>
      </c>
      <c r="P107" s="148">
        <v>1</v>
      </c>
      <c r="Q107" s="58">
        <f t="shared" si="6"/>
        <v>3.3880000000000003</v>
      </c>
      <c r="R107" s="114">
        <v>4517.2413793103451</v>
      </c>
      <c r="S107" s="58">
        <v>0.55539533332732494</v>
      </c>
      <c r="T107" s="10"/>
      <c r="U107" s="58">
        <f t="shared" si="7"/>
        <v>2.0327999999999999</v>
      </c>
      <c r="V107" s="58">
        <f t="shared" si="8"/>
        <v>0.92565888887887493</v>
      </c>
    </row>
    <row r="108" spans="1:22" x14ac:dyDescent="0.35">
      <c r="B108" s="38" t="s">
        <v>175</v>
      </c>
      <c r="C108" s="35" t="s">
        <v>197</v>
      </c>
      <c r="D108" s="36"/>
      <c r="E108" s="36"/>
      <c r="F108" s="35"/>
      <c r="G108" s="35"/>
      <c r="H108" s="35">
        <v>8.5</v>
      </c>
      <c r="I108" s="35">
        <v>1.1000000000000001</v>
      </c>
      <c r="J108" s="35">
        <v>1.1000000000000001</v>
      </c>
      <c r="K108" s="35">
        <v>2.8</v>
      </c>
      <c r="L108" s="35">
        <v>1</v>
      </c>
      <c r="M108" s="35">
        <v>0</v>
      </c>
      <c r="N108" s="35">
        <v>0</v>
      </c>
      <c r="O108" s="87">
        <f t="shared" si="5"/>
        <v>3.3880000000000003</v>
      </c>
      <c r="P108" s="44">
        <v>1</v>
      </c>
      <c r="Q108" s="87">
        <f t="shared" si="6"/>
        <v>3.3880000000000003</v>
      </c>
      <c r="R108" s="37">
        <v>4129.9790356394133</v>
      </c>
      <c r="S108" s="87">
        <v>0.60747397503281197</v>
      </c>
      <c r="T108" s="38"/>
      <c r="U108" s="87">
        <f t="shared" si="7"/>
        <v>2.0327999999999999</v>
      </c>
      <c r="V108" s="87">
        <f t="shared" si="8"/>
        <v>1.0124566250546867</v>
      </c>
    </row>
    <row r="109" spans="1:22" x14ac:dyDescent="0.35">
      <c r="B109" s="38" t="s">
        <v>175</v>
      </c>
      <c r="C109" s="35" t="s">
        <v>198</v>
      </c>
      <c r="D109" s="36"/>
      <c r="E109" s="36"/>
      <c r="F109" s="35"/>
      <c r="G109" s="35"/>
      <c r="H109" s="35">
        <v>8.5</v>
      </c>
      <c r="I109" s="35">
        <v>1.1000000000000001</v>
      </c>
      <c r="J109" s="35">
        <v>1.1000000000000001</v>
      </c>
      <c r="K109" s="35">
        <v>2.8</v>
      </c>
      <c r="L109" s="35">
        <v>1</v>
      </c>
      <c r="M109" s="35">
        <v>0</v>
      </c>
      <c r="N109" s="35">
        <v>0</v>
      </c>
      <c r="O109" s="87">
        <f t="shared" si="5"/>
        <v>3.3880000000000003</v>
      </c>
      <c r="P109" s="44">
        <v>1</v>
      </c>
      <c r="Q109" s="87">
        <f t="shared" si="6"/>
        <v>3.3880000000000003</v>
      </c>
      <c r="R109" s="37">
        <v>3178.8617886178863</v>
      </c>
      <c r="S109" s="87">
        <v>0.78923053231353613</v>
      </c>
      <c r="T109" s="38"/>
      <c r="U109" s="87">
        <f t="shared" si="7"/>
        <v>2.0327999999999999</v>
      </c>
      <c r="V109" s="87">
        <f t="shared" si="8"/>
        <v>1.3153842205225603</v>
      </c>
    </row>
    <row r="110" spans="1:22" x14ac:dyDescent="0.35">
      <c r="B110" s="10" t="s">
        <v>171</v>
      </c>
      <c r="C110" s="57" t="s">
        <v>197</v>
      </c>
      <c r="D110" s="150">
        <v>43697</v>
      </c>
      <c r="E110" s="150"/>
      <c r="F110" s="57"/>
      <c r="G110" s="57"/>
      <c r="H110" s="57">
        <v>8.5</v>
      </c>
      <c r="I110" s="57">
        <v>1.1000000000000001</v>
      </c>
      <c r="J110" s="57">
        <v>1.1000000000000001</v>
      </c>
      <c r="K110" s="57">
        <v>2.8</v>
      </c>
      <c r="L110" s="57">
        <v>1</v>
      </c>
      <c r="M110" s="57">
        <v>0</v>
      </c>
      <c r="N110" s="57">
        <v>0</v>
      </c>
      <c r="O110" s="58">
        <f t="shared" si="5"/>
        <v>3.3880000000000003</v>
      </c>
      <c r="P110" s="148">
        <v>1</v>
      </c>
      <c r="Q110" s="58">
        <f t="shared" si="6"/>
        <v>3.3880000000000003</v>
      </c>
      <c r="R110" s="112"/>
      <c r="S110" s="58"/>
      <c r="T110" s="10"/>
      <c r="U110" s="58">
        <f t="shared" si="7"/>
        <v>2.0327999999999999</v>
      </c>
      <c r="V110" s="58"/>
    </row>
    <row r="111" spans="1:22" x14ac:dyDescent="0.35">
      <c r="B111" s="10" t="s">
        <v>171</v>
      </c>
      <c r="C111" s="57" t="s">
        <v>198</v>
      </c>
      <c r="D111" s="57"/>
      <c r="E111" s="57"/>
      <c r="F111" s="57"/>
      <c r="G111" s="57"/>
      <c r="H111" s="57">
        <v>8.5</v>
      </c>
      <c r="I111" s="57">
        <v>1.1000000000000001</v>
      </c>
      <c r="J111" s="57">
        <v>1.1000000000000001</v>
      </c>
      <c r="K111" s="57">
        <v>2.8</v>
      </c>
      <c r="L111" s="57">
        <v>1</v>
      </c>
      <c r="M111" s="57">
        <v>0</v>
      </c>
      <c r="N111" s="57">
        <v>0</v>
      </c>
      <c r="O111" s="58">
        <f t="shared" si="5"/>
        <v>3.3880000000000003</v>
      </c>
      <c r="P111" s="148">
        <v>1</v>
      </c>
      <c r="Q111" s="58">
        <f t="shared" si="6"/>
        <v>3.3880000000000003</v>
      </c>
      <c r="R111" s="112"/>
      <c r="S111" s="58"/>
      <c r="T111" s="10"/>
      <c r="U111" s="58">
        <f t="shared" si="7"/>
        <v>2.0327999999999999</v>
      </c>
      <c r="V111" s="58"/>
    </row>
    <row r="112" spans="1:22" x14ac:dyDescent="0.35">
      <c r="B112" s="38" t="s">
        <v>175</v>
      </c>
      <c r="C112" s="35" t="s">
        <v>197</v>
      </c>
      <c r="D112" s="35"/>
      <c r="E112" s="35"/>
      <c r="F112" s="35"/>
      <c r="G112" s="35"/>
      <c r="H112" s="35">
        <v>8.5</v>
      </c>
      <c r="I112" s="35">
        <v>1.1000000000000001</v>
      </c>
      <c r="J112" s="35">
        <v>1.1000000000000001</v>
      </c>
      <c r="K112" s="35">
        <v>2.8</v>
      </c>
      <c r="L112" s="35">
        <v>1</v>
      </c>
      <c r="M112" s="35">
        <v>0</v>
      </c>
      <c r="N112" s="35">
        <v>0</v>
      </c>
      <c r="O112" s="87">
        <f t="shared" si="5"/>
        <v>3.3880000000000003</v>
      </c>
      <c r="P112" s="44">
        <v>1</v>
      </c>
      <c r="Q112" s="87">
        <f t="shared" si="6"/>
        <v>3.3880000000000003</v>
      </c>
      <c r="R112" s="39"/>
      <c r="S112" s="87"/>
      <c r="T112" s="38"/>
      <c r="U112" s="87">
        <f t="shared" si="7"/>
        <v>2.0327999999999999</v>
      </c>
      <c r="V112" s="87"/>
    </row>
    <row r="113" spans="1:23" x14ac:dyDescent="0.35">
      <c r="B113" s="38" t="s">
        <v>175</v>
      </c>
      <c r="C113" s="35" t="s">
        <v>198</v>
      </c>
      <c r="D113" s="35"/>
      <c r="E113" s="35"/>
      <c r="F113" s="35"/>
      <c r="G113" s="35"/>
      <c r="H113" s="35">
        <v>8.5</v>
      </c>
      <c r="I113" s="35">
        <v>1.1000000000000001</v>
      </c>
      <c r="J113" s="35">
        <v>1.1000000000000001</v>
      </c>
      <c r="K113" s="35">
        <v>2.8</v>
      </c>
      <c r="L113" s="35">
        <v>1</v>
      </c>
      <c r="M113" s="35">
        <v>0</v>
      </c>
      <c r="N113" s="35">
        <v>0</v>
      </c>
      <c r="O113" s="87">
        <f t="shared" si="5"/>
        <v>3.3880000000000003</v>
      </c>
      <c r="P113" s="44">
        <v>1</v>
      </c>
      <c r="Q113" s="87">
        <f t="shared" si="6"/>
        <v>3.3880000000000003</v>
      </c>
      <c r="R113" s="39"/>
      <c r="S113" s="87"/>
      <c r="T113" s="38"/>
      <c r="U113" s="87">
        <f t="shared" si="7"/>
        <v>2.0327999999999999</v>
      </c>
      <c r="V113" s="87"/>
    </row>
    <row r="114" spans="1:23" x14ac:dyDescent="0.35">
      <c r="B114" s="10" t="s">
        <v>171</v>
      </c>
      <c r="C114" s="57" t="s">
        <v>197</v>
      </c>
      <c r="D114" s="150">
        <v>43733</v>
      </c>
      <c r="E114" s="150"/>
      <c r="F114" s="57"/>
      <c r="G114" s="57"/>
      <c r="H114" s="57">
        <v>8.5</v>
      </c>
      <c r="I114" s="57">
        <v>1.1000000000000001</v>
      </c>
      <c r="J114" s="57">
        <v>1.1000000000000001</v>
      </c>
      <c r="K114" s="57">
        <v>2.8</v>
      </c>
      <c r="L114" s="57">
        <v>1</v>
      </c>
      <c r="M114" s="57">
        <v>0</v>
      </c>
      <c r="N114" s="57">
        <v>0</v>
      </c>
      <c r="O114" s="58">
        <f t="shared" si="5"/>
        <v>3.3880000000000003</v>
      </c>
      <c r="P114" s="148">
        <v>1</v>
      </c>
      <c r="Q114" s="58">
        <f t="shared" si="6"/>
        <v>3.3880000000000003</v>
      </c>
      <c r="R114" s="114">
        <v>6300.5050505050503</v>
      </c>
      <c r="S114" s="58">
        <v>0.39819899539338416</v>
      </c>
      <c r="T114" s="10"/>
      <c r="U114" s="58">
        <f t="shared" si="7"/>
        <v>2.0327999999999999</v>
      </c>
      <c r="V114" s="58">
        <f t="shared" si="8"/>
        <v>0.66366499232230702</v>
      </c>
    </row>
    <row r="115" spans="1:23" x14ac:dyDescent="0.35">
      <c r="B115" s="10" t="s">
        <v>171</v>
      </c>
      <c r="C115" s="57" t="s">
        <v>198</v>
      </c>
      <c r="D115" s="150"/>
      <c r="E115" s="150"/>
      <c r="F115" s="57"/>
      <c r="G115" s="57"/>
      <c r="H115" s="57">
        <v>8.5</v>
      </c>
      <c r="I115" s="57">
        <v>1.1000000000000001</v>
      </c>
      <c r="J115" s="57">
        <v>1.1000000000000001</v>
      </c>
      <c r="K115" s="57">
        <v>2.8</v>
      </c>
      <c r="L115" s="57">
        <v>1</v>
      </c>
      <c r="M115" s="57">
        <v>0</v>
      </c>
      <c r="N115" s="57">
        <v>0</v>
      </c>
      <c r="O115" s="58">
        <f t="shared" si="5"/>
        <v>3.3880000000000003</v>
      </c>
      <c r="P115" s="148">
        <v>1</v>
      </c>
      <c r="Q115" s="58">
        <f t="shared" si="6"/>
        <v>3.3880000000000003</v>
      </c>
      <c r="R115" s="114">
        <v>5976.5208110992526</v>
      </c>
      <c r="S115" s="58">
        <v>0.41978516613256872</v>
      </c>
      <c r="T115" s="10"/>
      <c r="U115" s="58">
        <f t="shared" si="7"/>
        <v>2.0327999999999999</v>
      </c>
      <c r="V115" s="58">
        <f t="shared" si="8"/>
        <v>0.69964194355428133</v>
      </c>
    </row>
    <row r="116" spans="1:23" x14ac:dyDescent="0.35">
      <c r="B116" s="38" t="s">
        <v>175</v>
      </c>
      <c r="C116" s="35" t="s">
        <v>197</v>
      </c>
      <c r="D116" s="36"/>
      <c r="E116" s="36"/>
      <c r="F116" s="35"/>
      <c r="G116" s="35"/>
      <c r="H116" s="35">
        <v>8.5</v>
      </c>
      <c r="I116" s="35">
        <v>1.1000000000000001</v>
      </c>
      <c r="J116" s="35">
        <v>1.1000000000000001</v>
      </c>
      <c r="K116" s="35">
        <v>2.8</v>
      </c>
      <c r="L116" s="35">
        <v>1</v>
      </c>
      <c r="M116" s="35">
        <v>0</v>
      </c>
      <c r="N116" s="35">
        <v>0</v>
      </c>
      <c r="O116" s="87">
        <f t="shared" si="5"/>
        <v>3.3880000000000003</v>
      </c>
      <c r="P116" s="44">
        <v>1</v>
      </c>
      <c r="Q116" s="87">
        <f t="shared" si="6"/>
        <v>3.3880000000000003</v>
      </c>
      <c r="R116" s="37">
        <v>7139.4517282479146</v>
      </c>
      <c r="S116" s="87">
        <v>0.35140720563394712</v>
      </c>
      <c r="T116" s="38"/>
      <c r="U116" s="87">
        <f t="shared" si="7"/>
        <v>2.0327999999999999</v>
      </c>
      <c r="V116" s="87">
        <f t="shared" si="8"/>
        <v>0.58567867605657864</v>
      </c>
    </row>
    <row r="117" spans="1:23" x14ac:dyDescent="0.35">
      <c r="B117" s="38" t="s">
        <v>175</v>
      </c>
      <c r="C117" s="35" t="s">
        <v>198</v>
      </c>
      <c r="D117" s="36"/>
      <c r="E117" s="36"/>
      <c r="F117" s="35"/>
      <c r="G117" s="35"/>
      <c r="H117" s="35">
        <v>8.5</v>
      </c>
      <c r="I117" s="35">
        <v>1.1000000000000001</v>
      </c>
      <c r="J117" s="35">
        <v>1.1000000000000001</v>
      </c>
      <c r="K117" s="35">
        <v>2.8</v>
      </c>
      <c r="L117" s="35">
        <v>1</v>
      </c>
      <c r="M117" s="35">
        <v>0</v>
      </c>
      <c r="N117" s="35">
        <v>0</v>
      </c>
      <c r="O117" s="87">
        <f t="shared" si="5"/>
        <v>3.3880000000000003</v>
      </c>
      <c r="P117" s="44">
        <v>1</v>
      </c>
      <c r="Q117" s="87">
        <f t="shared" si="6"/>
        <v>3.3880000000000003</v>
      </c>
      <c r="R117" s="37"/>
      <c r="S117" s="87"/>
      <c r="T117" s="38"/>
      <c r="U117" s="87">
        <f t="shared" si="7"/>
        <v>2.0327999999999999</v>
      </c>
      <c r="V117" s="87"/>
    </row>
    <row r="118" spans="1:23" x14ac:dyDescent="0.35">
      <c r="B118" s="10" t="s">
        <v>171</v>
      </c>
      <c r="C118" s="57" t="s">
        <v>197</v>
      </c>
      <c r="D118" s="150">
        <v>43768</v>
      </c>
      <c r="E118" s="150"/>
      <c r="F118" s="57"/>
      <c r="G118" s="57"/>
      <c r="H118" s="57">
        <v>8.5</v>
      </c>
      <c r="I118" s="57">
        <v>1.1000000000000001</v>
      </c>
      <c r="J118" s="57">
        <v>1.1000000000000001</v>
      </c>
      <c r="K118" s="57">
        <v>2.8</v>
      </c>
      <c r="L118" s="57">
        <v>1</v>
      </c>
      <c r="M118" s="57">
        <v>0</v>
      </c>
      <c r="N118" s="57">
        <v>0</v>
      </c>
      <c r="O118" s="58">
        <f t="shared" si="5"/>
        <v>3.3880000000000003</v>
      </c>
      <c r="P118" s="148">
        <v>1</v>
      </c>
      <c r="Q118" s="58">
        <f t="shared" si="6"/>
        <v>3.3880000000000003</v>
      </c>
      <c r="R118" s="112"/>
      <c r="S118" s="58"/>
      <c r="T118" s="10"/>
      <c r="U118" s="58">
        <f t="shared" si="7"/>
        <v>2.0327999999999999</v>
      </c>
      <c r="V118" s="58"/>
    </row>
    <row r="119" spans="1:23" x14ac:dyDescent="0.35">
      <c r="B119" s="10" t="s">
        <v>171</v>
      </c>
      <c r="C119" s="57" t="s">
        <v>198</v>
      </c>
      <c r="D119" s="57"/>
      <c r="E119" s="57"/>
      <c r="F119" s="57"/>
      <c r="G119" s="57"/>
      <c r="H119" s="57">
        <v>8.5</v>
      </c>
      <c r="I119" s="57">
        <v>1.1000000000000001</v>
      </c>
      <c r="J119" s="57">
        <v>1.1000000000000001</v>
      </c>
      <c r="K119" s="57">
        <v>2.8</v>
      </c>
      <c r="L119" s="57">
        <v>1</v>
      </c>
      <c r="M119" s="57">
        <v>0</v>
      </c>
      <c r="N119" s="57">
        <v>0</v>
      </c>
      <c r="O119" s="58">
        <f t="shared" si="5"/>
        <v>3.3880000000000003</v>
      </c>
      <c r="P119" s="148">
        <v>1</v>
      </c>
      <c r="Q119" s="58">
        <f t="shared" si="6"/>
        <v>3.3880000000000003</v>
      </c>
      <c r="R119" s="112"/>
      <c r="S119" s="58"/>
      <c r="T119" s="10"/>
      <c r="U119" s="58">
        <f t="shared" si="7"/>
        <v>2.0327999999999999</v>
      </c>
      <c r="V119" s="58"/>
    </row>
    <row r="120" spans="1:23" x14ac:dyDescent="0.35">
      <c r="B120" s="38" t="s">
        <v>175</v>
      </c>
      <c r="C120" s="35" t="s">
        <v>197</v>
      </c>
      <c r="D120" s="35"/>
      <c r="E120" s="35"/>
      <c r="F120" s="35"/>
      <c r="G120" s="35"/>
      <c r="H120" s="35">
        <v>8.5</v>
      </c>
      <c r="I120" s="35">
        <v>1.1000000000000001</v>
      </c>
      <c r="J120" s="35">
        <v>1.1000000000000001</v>
      </c>
      <c r="K120" s="35">
        <v>2.8</v>
      </c>
      <c r="L120" s="35">
        <v>1</v>
      </c>
      <c r="M120" s="35">
        <v>0</v>
      </c>
      <c r="N120" s="35">
        <v>0</v>
      </c>
      <c r="O120" s="87">
        <f t="shared" si="5"/>
        <v>3.3880000000000003</v>
      </c>
      <c r="P120" s="44">
        <v>1</v>
      </c>
      <c r="Q120" s="87">
        <f t="shared" si="6"/>
        <v>3.3880000000000003</v>
      </c>
      <c r="R120" s="39"/>
      <c r="S120" s="87"/>
      <c r="T120" s="38"/>
      <c r="U120" s="87">
        <f t="shared" si="7"/>
        <v>2.0327999999999999</v>
      </c>
      <c r="V120" s="87"/>
    </row>
    <row r="121" spans="1:23" x14ac:dyDescent="0.35">
      <c r="B121" s="38" t="s">
        <v>175</v>
      </c>
      <c r="C121" s="35" t="s">
        <v>198</v>
      </c>
      <c r="D121" s="35"/>
      <c r="E121" s="35"/>
      <c r="F121" s="35"/>
      <c r="G121" s="35"/>
      <c r="H121" s="35">
        <v>8.5</v>
      </c>
      <c r="I121" s="35">
        <v>1.1000000000000001</v>
      </c>
      <c r="J121" s="35">
        <v>1.1000000000000001</v>
      </c>
      <c r="K121" s="35">
        <v>2.8</v>
      </c>
      <c r="L121" s="35">
        <v>1</v>
      </c>
      <c r="M121" s="35">
        <v>0</v>
      </c>
      <c r="N121" s="35">
        <v>0</v>
      </c>
      <c r="O121" s="87">
        <f t="shared" si="5"/>
        <v>3.3880000000000003</v>
      </c>
      <c r="P121" s="44">
        <v>1</v>
      </c>
      <c r="Q121" s="87">
        <f t="shared" si="6"/>
        <v>3.3880000000000003</v>
      </c>
      <c r="R121" s="39"/>
      <c r="S121" s="87"/>
      <c r="T121" s="38"/>
      <c r="U121" s="87">
        <f t="shared" si="7"/>
        <v>2.0327999999999999</v>
      </c>
      <c r="V121" s="87"/>
    </row>
    <row r="122" spans="1:23" x14ac:dyDescent="0.35">
      <c r="A122" s="1"/>
      <c r="B122" s="51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45"/>
      <c r="P122" s="151"/>
      <c r="Q122" s="45"/>
      <c r="R122" s="53"/>
      <c r="S122" s="45"/>
      <c r="T122" s="2"/>
      <c r="U122" s="45">
        <f t="shared" si="7"/>
        <v>0</v>
      </c>
      <c r="V122" s="45"/>
      <c r="W122" s="10"/>
    </row>
    <row r="123" spans="1:23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45"/>
      <c r="P123" s="2"/>
      <c r="Q123" s="45"/>
      <c r="R123" s="2"/>
      <c r="S123" s="2"/>
      <c r="T123" s="2"/>
      <c r="U123" s="45"/>
      <c r="V123" s="2"/>
    </row>
    <row r="124" spans="1:23" x14ac:dyDescent="0.35">
      <c r="A124" s="9">
        <v>2017</v>
      </c>
      <c r="B124" s="79" t="s">
        <v>199</v>
      </c>
      <c r="C124" s="61" t="s">
        <v>200</v>
      </c>
      <c r="D124" s="154">
        <v>42913</v>
      </c>
      <c r="E124" s="154"/>
      <c r="F124" s="57"/>
      <c r="G124" s="57"/>
      <c r="H124" s="57">
        <v>8.5</v>
      </c>
      <c r="I124" s="57">
        <v>1.1000000000000001</v>
      </c>
      <c r="J124" s="57">
        <v>1.1000000000000001</v>
      </c>
      <c r="K124" s="57">
        <v>2.8</v>
      </c>
      <c r="L124" s="57">
        <v>1</v>
      </c>
      <c r="M124" s="57">
        <v>0</v>
      </c>
      <c r="N124" s="57">
        <v>0</v>
      </c>
      <c r="O124" s="58">
        <f t="shared" si="5"/>
        <v>3.3880000000000003</v>
      </c>
      <c r="P124" s="148">
        <v>1</v>
      </c>
      <c r="Q124" s="58">
        <f t="shared" si="6"/>
        <v>3.3880000000000003</v>
      </c>
      <c r="R124" s="114">
        <v>6281</v>
      </c>
      <c r="S124" s="58">
        <v>0.3994355646524525</v>
      </c>
      <c r="T124" s="10"/>
      <c r="U124" s="58">
        <f t="shared" si="7"/>
        <v>2.0327999999999999</v>
      </c>
      <c r="V124" s="58">
        <f t="shared" si="8"/>
        <v>0.66572594108742089</v>
      </c>
    </row>
    <row r="125" spans="1:23" x14ac:dyDescent="0.35">
      <c r="A125" s="9" t="s">
        <v>201</v>
      </c>
      <c r="B125" s="79" t="s">
        <v>199</v>
      </c>
      <c r="C125" s="61">
        <v>13</v>
      </c>
      <c r="D125" s="61"/>
      <c r="E125" s="61"/>
      <c r="F125" s="57"/>
      <c r="G125" s="57"/>
      <c r="H125" s="57">
        <v>8.5</v>
      </c>
      <c r="I125" s="57">
        <v>1.1000000000000001</v>
      </c>
      <c r="J125" s="57">
        <v>1.1000000000000001</v>
      </c>
      <c r="K125" s="57">
        <v>2.8</v>
      </c>
      <c r="L125" s="57">
        <v>1</v>
      </c>
      <c r="M125" s="57">
        <v>0</v>
      </c>
      <c r="N125" s="57">
        <v>0</v>
      </c>
      <c r="O125" s="58">
        <f t="shared" si="5"/>
        <v>3.3880000000000003</v>
      </c>
      <c r="P125" s="148">
        <v>1</v>
      </c>
      <c r="Q125" s="58">
        <f t="shared" si="6"/>
        <v>3.3880000000000003</v>
      </c>
      <c r="R125" s="114">
        <v>2646</v>
      </c>
      <c r="S125" s="58">
        <v>0.94816885169389808</v>
      </c>
      <c r="T125" s="10"/>
      <c r="U125" s="58">
        <f t="shared" si="7"/>
        <v>2.0327999999999999</v>
      </c>
      <c r="V125" s="58">
        <f t="shared" si="8"/>
        <v>1.5802814194898303</v>
      </c>
    </row>
    <row r="126" spans="1:23" x14ac:dyDescent="0.35">
      <c r="A126" s="9" t="s">
        <v>327</v>
      </c>
      <c r="B126" s="79" t="s">
        <v>199</v>
      </c>
      <c r="C126" s="61">
        <v>18</v>
      </c>
      <c r="D126" s="61"/>
      <c r="E126" s="61"/>
      <c r="F126" s="57"/>
      <c r="G126" s="57"/>
      <c r="H126" s="57">
        <v>8.5</v>
      </c>
      <c r="I126" s="57">
        <v>1.1000000000000001</v>
      </c>
      <c r="J126" s="57">
        <v>1.1000000000000001</v>
      </c>
      <c r="K126" s="57">
        <v>2.8</v>
      </c>
      <c r="L126" s="57">
        <v>1</v>
      </c>
      <c r="M126" s="57">
        <v>0</v>
      </c>
      <c r="N126" s="57">
        <v>0</v>
      </c>
      <c r="O126" s="58">
        <f t="shared" si="5"/>
        <v>3.3880000000000003</v>
      </c>
      <c r="P126" s="148">
        <v>1</v>
      </c>
      <c r="Q126" s="58">
        <f t="shared" si="6"/>
        <v>3.3880000000000003</v>
      </c>
      <c r="R126" s="114">
        <v>2259</v>
      </c>
      <c r="S126" s="58">
        <v>1.1106041529801036</v>
      </c>
      <c r="T126" s="10"/>
      <c r="U126" s="58">
        <f t="shared" si="7"/>
        <v>2.0327999999999999</v>
      </c>
      <c r="V126" s="58">
        <f t="shared" si="8"/>
        <v>1.8510069216335063</v>
      </c>
    </row>
    <row r="127" spans="1:23" x14ac:dyDescent="0.35">
      <c r="A127" s="9"/>
      <c r="B127" s="34" t="s">
        <v>199</v>
      </c>
      <c r="C127" s="156" t="s">
        <v>200</v>
      </c>
      <c r="D127" s="157">
        <v>42941</v>
      </c>
      <c r="E127" s="157"/>
      <c r="F127" s="35"/>
      <c r="G127" s="35"/>
      <c r="H127" s="35">
        <v>8.5</v>
      </c>
      <c r="I127" s="35">
        <v>1.1000000000000001</v>
      </c>
      <c r="J127" s="35">
        <v>1.1000000000000001</v>
      </c>
      <c r="K127" s="35">
        <v>2.8</v>
      </c>
      <c r="L127" s="35">
        <v>1</v>
      </c>
      <c r="M127" s="35">
        <v>0</v>
      </c>
      <c r="N127" s="35">
        <v>0</v>
      </c>
      <c r="O127" s="87">
        <f t="shared" si="5"/>
        <v>3.3880000000000003</v>
      </c>
      <c r="P127" s="44">
        <v>1</v>
      </c>
      <c r="Q127" s="87">
        <f t="shared" si="6"/>
        <v>3.3880000000000003</v>
      </c>
      <c r="R127" s="37">
        <v>4758</v>
      </c>
      <c r="S127" s="87">
        <v>0.52729188347668221</v>
      </c>
      <c r="T127" s="38"/>
      <c r="U127" s="87">
        <f t="shared" si="7"/>
        <v>2.0327999999999999</v>
      </c>
      <c r="V127" s="87">
        <f t="shared" si="8"/>
        <v>0.8788198057944705</v>
      </c>
    </row>
    <row r="128" spans="1:23" x14ac:dyDescent="0.35">
      <c r="A128" s="9"/>
      <c r="B128" s="34" t="s">
        <v>199</v>
      </c>
      <c r="C128" s="156">
        <v>9</v>
      </c>
      <c r="D128" s="156"/>
      <c r="E128" s="156"/>
      <c r="F128" s="35"/>
      <c r="G128" s="35"/>
      <c r="H128" s="35">
        <v>8.5</v>
      </c>
      <c r="I128" s="35">
        <v>1.1000000000000001</v>
      </c>
      <c r="J128" s="35">
        <v>1.1000000000000001</v>
      </c>
      <c r="K128" s="35">
        <v>2.8</v>
      </c>
      <c r="L128" s="35">
        <v>1</v>
      </c>
      <c r="M128" s="35">
        <v>0</v>
      </c>
      <c r="N128" s="35">
        <v>0</v>
      </c>
      <c r="O128" s="87">
        <f t="shared" si="5"/>
        <v>3.3880000000000003</v>
      </c>
      <c r="P128" s="44">
        <v>1</v>
      </c>
      <c r="Q128" s="87">
        <f t="shared" si="6"/>
        <v>3.3880000000000003</v>
      </c>
      <c r="R128" s="37">
        <v>4810</v>
      </c>
      <c r="S128" s="87">
        <v>0.52159143068233982</v>
      </c>
      <c r="T128" s="38"/>
      <c r="U128" s="87">
        <f t="shared" si="7"/>
        <v>2.0327999999999999</v>
      </c>
      <c r="V128" s="87">
        <f t="shared" si="8"/>
        <v>0.86931905113723307</v>
      </c>
    </row>
    <row r="129" spans="1:22" x14ac:dyDescent="0.35">
      <c r="A129" s="9"/>
      <c r="B129" s="34" t="s">
        <v>199</v>
      </c>
      <c r="C129" s="156">
        <v>22</v>
      </c>
      <c r="D129" s="156"/>
      <c r="E129" s="156"/>
      <c r="F129" s="35"/>
      <c r="G129" s="35"/>
      <c r="H129" s="35">
        <v>8.5</v>
      </c>
      <c r="I129" s="35">
        <v>1.1000000000000001</v>
      </c>
      <c r="J129" s="35">
        <v>1.1000000000000001</v>
      </c>
      <c r="K129" s="35">
        <v>2.8</v>
      </c>
      <c r="L129" s="35">
        <v>1</v>
      </c>
      <c r="M129" s="35">
        <v>0</v>
      </c>
      <c r="N129" s="35">
        <v>0</v>
      </c>
      <c r="O129" s="87">
        <f t="shared" si="5"/>
        <v>3.3880000000000003</v>
      </c>
      <c r="P129" s="44">
        <v>1</v>
      </c>
      <c r="Q129" s="87">
        <f t="shared" si="6"/>
        <v>3.3880000000000003</v>
      </c>
      <c r="R129" s="37">
        <v>3667</v>
      </c>
      <c r="S129" s="87">
        <v>0.6841709248928427</v>
      </c>
      <c r="T129" s="38"/>
      <c r="U129" s="87">
        <f t="shared" si="7"/>
        <v>2.0327999999999999</v>
      </c>
      <c r="V129" s="87">
        <f t="shared" si="8"/>
        <v>1.1402848748214047</v>
      </c>
    </row>
    <row r="130" spans="1:22" x14ac:dyDescent="0.35">
      <c r="A130" s="9"/>
      <c r="B130" s="79" t="s">
        <v>199</v>
      </c>
      <c r="C130" s="61" t="s">
        <v>200</v>
      </c>
      <c r="D130" s="154">
        <v>43004</v>
      </c>
      <c r="E130" s="154"/>
      <c r="F130" s="57"/>
      <c r="G130" s="57"/>
      <c r="H130" s="57">
        <v>8.5</v>
      </c>
      <c r="I130" s="57">
        <v>1.1000000000000001</v>
      </c>
      <c r="J130" s="57">
        <v>1.1000000000000001</v>
      </c>
      <c r="K130" s="57">
        <v>2.8</v>
      </c>
      <c r="L130" s="57">
        <v>1</v>
      </c>
      <c r="M130" s="57">
        <v>0</v>
      </c>
      <c r="N130" s="57">
        <v>0</v>
      </c>
      <c r="O130" s="58">
        <f t="shared" si="5"/>
        <v>3.3880000000000003</v>
      </c>
      <c r="P130" s="148">
        <v>1</v>
      </c>
      <c r="Q130" s="58">
        <f t="shared" si="6"/>
        <v>3.3880000000000003</v>
      </c>
      <c r="R130" s="114">
        <v>2537</v>
      </c>
      <c r="S130" s="58">
        <v>0.98890610231850773</v>
      </c>
      <c r="T130" s="10"/>
      <c r="U130" s="58">
        <f t="shared" si="7"/>
        <v>2.0327999999999999</v>
      </c>
      <c r="V130" s="58">
        <f t="shared" si="8"/>
        <v>1.6481768371975132</v>
      </c>
    </row>
    <row r="131" spans="1:22" x14ac:dyDescent="0.35">
      <c r="A131" s="9"/>
      <c r="B131" s="79" t="s">
        <v>199</v>
      </c>
      <c r="C131" s="61">
        <v>12</v>
      </c>
      <c r="D131" s="61"/>
      <c r="E131" s="61"/>
      <c r="F131" s="57"/>
      <c r="G131" s="57"/>
      <c r="H131" s="57">
        <v>8.5</v>
      </c>
      <c r="I131" s="57">
        <v>1.1000000000000001</v>
      </c>
      <c r="J131" s="57">
        <v>1.1000000000000001</v>
      </c>
      <c r="K131" s="57">
        <v>2.8</v>
      </c>
      <c r="L131" s="57">
        <v>1</v>
      </c>
      <c r="M131" s="57">
        <v>0</v>
      </c>
      <c r="N131" s="57">
        <v>0</v>
      </c>
      <c r="O131" s="58">
        <f t="shared" si="5"/>
        <v>3.3880000000000003</v>
      </c>
      <c r="P131" s="148">
        <v>1</v>
      </c>
      <c r="Q131" s="58">
        <f t="shared" si="6"/>
        <v>3.3880000000000003</v>
      </c>
      <c r="R131" s="114">
        <v>1709</v>
      </c>
      <c r="S131" s="58">
        <v>1.468025033108282</v>
      </c>
      <c r="T131" s="10"/>
      <c r="U131" s="58">
        <f t="shared" si="7"/>
        <v>2.0327999999999999</v>
      </c>
      <c r="V131" s="58">
        <f t="shared" si="8"/>
        <v>2.4467083885138035</v>
      </c>
    </row>
    <row r="132" spans="1:22" x14ac:dyDescent="0.35">
      <c r="A132" s="9"/>
      <c r="B132" s="79" t="s">
        <v>199</v>
      </c>
      <c r="C132" s="61">
        <v>21</v>
      </c>
      <c r="D132" s="61"/>
      <c r="E132" s="61"/>
      <c r="F132" s="57"/>
      <c r="G132" s="57"/>
      <c r="H132" s="57">
        <v>8.5</v>
      </c>
      <c r="I132" s="57">
        <v>1.1000000000000001</v>
      </c>
      <c r="J132" s="57">
        <v>1.1000000000000001</v>
      </c>
      <c r="K132" s="57">
        <v>2.8</v>
      </c>
      <c r="L132" s="57">
        <v>1</v>
      </c>
      <c r="M132" s="57">
        <v>0</v>
      </c>
      <c r="N132" s="57">
        <v>0</v>
      </c>
      <c r="O132" s="58">
        <f t="shared" ref="O132:O142" si="9">I132*J132*((K132*L132)+(M132*N132))</f>
        <v>3.3880000000000003</v>
      </c>
      <c r="P132" s="148">
        <v>1</v>
      </c>
      <c r="Q132" s="58">
        <f t="shared" ref="Q132:Q140" si="10">O132*P132</f>
        <v>3.3880000000000003</v>
      </c>
      <c r="R132" s="114">
        <v>2241</v>
      </c>
      <c r="S132" s="58">
        <v>1.1195246682650843</v>
      </c>
      <c r="T132" s="10"/>
      <c r="U132" s="58">
        <f t="shared" ref="U132:U140" si="11">O132*0.6</f>
        <v>2.0327999999999999</v>
      </c>
      <c r="V132" s="58">
        <f t="shared" si="8"/>
        <v>1.8658744471084741</v>
      </c>
    </row>
    <row r="133" spans="1:22" x14ac:dyDescent="0.35">
      <c r="A133" s="1"/>
      <c r="B133" s="51"/>
      <c r="C133" s="3"/>
      <c r="D133" s="1"/>
      <c r="E133" s="1"/>
      <c r="F133" s="3"/>
      <c r="G133" s="3"/>
      <c r="H133" s="3">
        <v>8.5</v>
      </c>
      <c r="I133" s="3">
        <v>1.1000000000000001</v>
      </c>
      <c r="J133" s="3">
        <v>1.1000000000000001</v>
      </c>
      <c r="K133" s="3">
        <v>2.8</v>
      </c>
      <c r="L133" s="3">
        <v>1</v>
      </c>
      <c r="M133" s="3">
        <v>0</v>
      </c>
      <c r="N133" s="3"/>
      <c r="O133" s="45"/>
      <c r="P133" s="151"/>
      <c r="Q133" s="45">
        <f t="shared" si="10"/>
        <v>0</v>
      </c>
      <c r="R133" s="53"/>
      <c r="S133" s="45"/>
      <c r="T133" s="2"/>
      <c r="U133" s="45">
        <f t="shared" si="11"/>
        <v>0</v>
      </c>
      <c r="V133" s="45"/>
    </row>
    <row r="134" spans="1:22" x14ac:dyDescent="0.35">
      <c r="A134" s="9">
        <v>2018</v>
      </c>
      <c r="B134" s="79" t="s">
        <v>199</v>
      </c>
      <c r="C134" s="61" t="s">
        <v>200</v>
      </c>
      <c r="D134" s="154">
        <v>43264</v>
      </c>
      <c r="E134" s="154"/>
      <c r="F134" s="57"/>
      <c r="G134" s="57"/>
      <c r="H134" s="57">
        <v>8.5</v>
      </c>
      <c r="I134" s="57">
        <v>1.1000000000000001</v>
      </c>
      <c r="J134" s="57">
        <v>1.1000000000000001</v>
      </c>
      <c r="K134" s="57">
        <v>2.8</v>
      </c>
      <c r="L134" s="57">
        <v>1</v>
      </c>
      <c r="M134" s="57">
        <v>0</v>
      </c>
      <c r="N134" s="57">
        <v>0</v>
      </c>
      <c r="O134" s="58">
        <f t="shared" si="9"/>
        <v>3.3880000000000003</v>
      </c>
      <c r="P134" s="148">
        <v>1</v>
      </c>
      <c r="Q134" s="58">
        <f t="shared" si="10"/>
        <v>3.3880000000000003</v>
      </c>
      <c r="R134" s="114">
        <v>4647</v>
      </c>
      <c r="S134" s="58">
        <v>0.5398869768844532</v>
      </c>
      <c r="T134" s="10"/>
      <c r="U134" s="58">
        <f t="shared" si="11"/>
        <v>2.0327999999999999</v>
      </c>
      <c r="V134" s="58">
        <f t="shared" ref="V134:V140" si="12">H134/I134/J134/((K134*L134)+(M134*N134))/0.6/(R134/1000)</f>
        <v>0.89981162814075544</v>
      </c>
    </row>
    <row r="135" spans="1:22" x14ac:dyDescent="0.35">
      <c r="A135" s="9" t="s">
        <v>201</v>
      </c>
      <c r="B135" s="34" t="s">
        <v>199</v>
      </c>
      <c r="C135" s="156" t="s">
        <v>200</v>
      </c>
      <c r="D135" s="157">
        <v>43312</v>
      </c>
      <c r="E135" s="157"/>
      <c r="F135" s="35"/>
      <c r="G135" s="35"/>
      <c r="H135" s="35">
        <v>8.5</v>
      </c>
      <c r="I135" s="35">
        <v>1.1000000000000001</v>
      </c>
      <c r="J135" s="35">
        <v>1.1000000000000001</v>
      </c>
      <c r="K135" s="35">
        <v>2.8</v>
      </c>
      <c r="L135" s="35">
        <v>1</v>
      </c>
      <c r="M135" s="35">
        <v>0</v>
      </c>
      <c r="N135" s="35">
        <v>0</v>
      </c>
      <c r="O135" s="87">
        <f t="shared" si="9"/>
        <v>3.3880000000000003</v>
      </c>
      <c r="P135" s="44">
        <v>1</v>
      </c>
      <c r="Q135" s="87">
        <f t="shared" si="10"/>
        <v>3.3880000000000003</v>
      </c>
      <c r="R135" s="37">
        <v>7413</v>
      </c>
      <c r="S135" s="87">
        <v>0.33843987340915338</v>
      </c>
      <c r="T135" s="38"/>
      <c r="U135" s="87">
        <f t="shared" si="11"/>
        <v>2.0327999999999999</v>
      </c>
      <c r="V135" s="87">
        <f t="shared" si="12"/>
        <v>0.56406645568192237</v>
      </c>
    </row>
    <row r="136" spans="1:22" x14ac:dyDescent="0.35">
      <c r="A136" s="9" t="s">
        <v>327</v>
      </c>
      <c r="B136" s="79" t="s">
        <v>199</v>
      </c>
      <c r="C136" s="61">
        <v>3</v>
      </c>
      <c r="D136" s="154">
        <v>43341</v>
      </c>
      <c r="E136" s="154"/>
      <c r="F136" s="57"/>
      <c r="G136" s="57"/>
      <c r="H136" s="57">
        <v>8.5</v>
      </c>
      <c r="I136" s="57">
        <v>1.1000000000000001</v>
      </c>
      <c r="J136" s="57">
        <v>1.1000000000000001</v>
      </c>
      <c r="K136" s="57">
        <v>2.8</v>
      </c>
      <c r="L136" s="57">
        <v>1</v>
      </c>
      <c r="M136" s="57">
        <v>0</v>
      </c>
      <c r="N136" s="57">
        <v>0</v>
      </c>
      <c r="O136" s="58">
        <f t="shared" si="9"/>
        <v>3.3880000000000003</v>
      </c>
      <c r="P136" s="148">
        <v>1</v>
      </c>
      <c r="Q136" s="58">
        <f t="shared" si="10"/>
        <v>3.3880000000000003</v>
      </c>
      <c r="R136" s="114">
        <v>5205</v>
      </c>
      <c r="S136" s="58">
        <v>0.48200860357003922</v>
      </c>
      <c r="T136" s="10"/>
      <c r="U136" s="58">
        <f t="shared" si="11"/>
        <v>2.0327999999999999</v>
      </c>
      <c r="V136" s="58">
        <f t="shared" si="12"/>
        <v>0.80334767261673212</v>
      </c>
    </row>
    <row r="137" spans="1:22" x14ac:dyDescent="0.35">
      <c r="A137" s="9"/>
      <c r="B137" s="79" t="s">
        <v>199</v>
      </c>
      <c r="C137" s="61">
        <v>13</v>
      </c>
      <c r="D137" s="61"/>
      <c r="E137" s="61"/>
      <c r="F137" s="57"/>
      <c r="G137" s="57"/>
      <c r="H137" s="57">
        <v>8.5</v>
      </c>
      <c r="I137" s="57">
        <v>1.1000000000000001</v>
      </c>
      <c r="J137" s="57">
        <v>1.1000000000000001</v>
      </c>
      <c r="K137" s="57">
        <v>2.8</v>
      </c>
      <c r="L137" s="57">
        <v>1</v>
      </c>
      <c r="M137" s="57">
        <v>0</v>
      </c>
      <c r="N137" s="57">
        <v>0</v>
      </c>
      <c r="O137" s="58">
        <f t="shared" si="9"/>
        <v>3.3880000000000003</v>
      </c>
      <c r="P137" s="148">
        <v>1</v>
      </c>
      <c r="Q137" s="58">
        <f t="shared" si="10"/>
        <v>3.3880000000000003</v>
      </c>
      <c r="R137" s="114"/>
      <c r="S137" s="58"/>
      <c r="T137" s="10"/>
      <c r="U137" s="58">
        <f t="shared" si="11"/>
        <v>2.0327999999999999</v>
      </c>
      <c r="V137" s="58"/>
    </row>
    <row r="138" spans="1:22" x14ac:dyDescent="0.35">
      <c r="A138" s="9"/>
      <c r="B138" s="79" t="s">
        <v>199</v>
      </c>
      <c r="C138" s="61">
        <v>19</v>
      </c>
      <c r="D138" s="61"/>
      <c r="E138" s="61"/>
      <c r="F138" s="57"/>
      <c r="G138" s="57"/>
      <c r="H138" s="57">
        <v>8.5</v>
      </c>
      <c r="I138" s="57">
        <v>1.1000000000000001</v>
      </c>
      <c r="J138" s="57">
        <v>1.1000000000000001</v>
      </c>
      <c r="K138" s="57">
        <v>2.8</v>
      </c>
      <c r="L138" s="57">
        <v>1</v>
      </c>
      <c r="M138" s="57">
        <v>0</v>
      </c>
      <c r="N138" s="57">
        <v>0</v>
      </c>
      <c r="O138" s="58">
        <f t="shared" si="9"/>
        <v>3.3880000000000003</v>
      </c>
      <c r="P138" s="148">
        <v>1</v>
      </c>
      <c r="Q138" s="58">
        <f t="shared" si="10"/>
        <v>3.3880000000000003</v>
      </c>
      <c r="R138" s="114"/>
      <c r="S138" s="58"/>
      <c r="T138" s="10"/>
      <c r="U138" s="58">
        <f t="shared" si="11"/>
        <v>2.0327999999999999</v>
      </c>
      <c r="V138" s="58"/>
    </row>
    <row r="139" spans="1:22" x14ac:dyDescent="0.35">
      <c r="A139" s="9"/>
      <c r="B139" s="34" t="s">
        <v>199</v>
      </c>
      <c r="C139" s="156" t="s">
        <v>200</v>
      </c>
      <c r="D139" s="157">
        <v>43347</v>
      </c>
      <c r="E139" s="157"/>
      <c r="F139" s="35"/>
      <c r="G139" s="35"/>
      <c r="H139" s="35">
        <v>8.5</v>
      </c>
      <c r="I139" s="35">
        <v>1.1000000000000001</v>
      </c>
      <c r="J139" s="35">
        <v>1.1000000000000001</v>
      </c>
      <c r="K139" s="35">
        <v>2.8</v>
      </c>
      <c r="L139" s="35">
        <v>1</v>
      </c>
      <c r="M139" s="35">
        <v>0</v>
      </c>
      <c r="N139" s="35">
        <v>0</v>
      </c>
      <c r="O139" s="87">
        <f t="shared" si="9"/>
        <v>3.3880000000000003</v>
      </c>
      <c r="P139" s="44">
        <v>1</v>
      </c>
      <c r="Q139" s="87">
        <f t="shared" si="10"/>
        <v>3.3880000000000003</v>
      </c>
      <c r="R139" s="37">
        <v>5170</v>
      </c>
      <c r="S139" s="87">
        <v>0.48527171790755397</v>
      </c>
      <c r="T139" s="38"/>
      <c r="U139" s="87">
        <f t="shared" si="11"/>
        <v>2.0327999999999999</v>
      </c>
      <c r="V139" s="87">
        <f t="shared" si="12"/>
        <v>0.80878619651259009</v>
      </c>
    </row>
    <row r="140" spans="1:22" x14ac:dyDescent="0.35">
      <c r="A140" s="9"/>
      <c r="B140" s="79" t="s">
        <v>199</v>
      </c>
      <c r="C140" s="61" t="s">
        <v>200</v>
      </c>
      <c r="D140" s="154">
        <v>43389</v>
      </c>
      <c r="E140" s="154"/>
      <c r="F140" s="57"/>
      <c r="G140" s="57"/>
      <c r="H140" s="57">
        <v>8.5</v>
      </c>
      <c r="I140" s="57">
        <v>1.1000000000000001</v>
      </c>
      <c r="J140" s="57">
        <v>1.1000000000000001</v>
      </c>
      <c r="K140" s="57">
        <v>2.8</v>
      </c>
      <c r="L140" s="57">
        <v>1</v>
      </c>
      <c r="M140" s="57">
        <v>0</v>
      </c>
      <c r="N140" s="57">
        <v>0</v>
      </c>
      <c r="O140" s="58">
        <f t="shared" si="9"/>
        <v>3.3880000000000003</v>
      </c>
      <c r="P140" s="148">
        <v>1</v>
      </c>
      <c r="Q140" s="58">
        <f t="shared" si="10"/>
        <v>3.3880000000000003</v>
      </c>
      <c r="R140" s="114">
        <v>4975</v>
      </c>
      <c r="S140" s="58">
        <v>0.50429241840845307</v>
      </c>
      <c r="T140" s="10"/>
      <c r="U140" s="58">
        <f t="shared" si="11"/>
        <v>2.0327999999999999</v>
      </c>
      <c r="V140" s="58">
        <f t="shared" si="12"/>
        <v>0.84048736401408863</v>
      </c>
    </row>
    <row r="141" spans="1:22" x14ac:dyDescent="0.35">
      <c r="A141" s="9"/>
      <c r="B141" s="79" t="s">
        <v>199</v>
      </c>
      <c r="C141" s="61">
        <v>16</v>
      </c>
      <c r="D141" s="61"/>
      <c r="E141" s="61"/>
      <c r="F141" s="57"/>
      <c r="G141" s="57"/>
      <c r="H141" s="57">
        <v>8.5</v>
      </c>
      <c r="I141" s="57">
        <v>1.1000000000000001</v>
      </c>
      <c r="J141" s="57">
        <v>1.1000000000000001</v>
      </c>
      <c r="K141" s="57">
        <v>2.8</v>
      </c>
      <c r="L141" s="57">
        <v>1</v>
      </c>
      <c r="M141" s="57">
        <v>0</v>
      </c>
      <c r="N141" s="57">
        <v>0</v>
      </c>
      <c r="O141" s="58">
        <f t="shared" si="9"/>
        <v>3.3880000000000003</v>
      </c>
      <c r="P141" s="148">
        <v>1</v>
      </c>
      <c r="Q141" s="91"/>
      <c r="R141" s="112"/>
      <c r="S141" s="91"/>
      <c r="T141" s="10"/>
      <c r="U141" s="58"/>
      <c r="V141" s="10"/>
    </row>
    <row r="142" spans="1:22" x14ac:dyDescent="0.35">
      <c r="A142" s="9"/>
      <c r="B142" s="79" t="s">
        <v>199</v>
      </c>
      <c r="C142" s="61">
        <v>19</v>
      </c>
      <c r="D142" s="61"/>
      <c r="E142" s="61"/>
      <c r="F142" s="57"/>
      <c r="G142" s="57"/>
      <c r="H142" s="57">
        <v>8.5</v>
      </c>
      <c r="I142" s="57">
        <v>1.1000000000000001</v>
      </c>
      <c r="J142" s="57">
        <v>1.1000000000000001</v>
      </c>
      <c r="K142" s="57">
        <v>2.8</v>
      </c>
      <c r="L142" s="57">
        <v>1</v>
      </c>
      <c r="M142" s="57">
        <v>0</v>
      </c>
      <c r="N142" s="57">
        <v>0</v>
      </c>
      <c r="O142" s="58">
        <f t="shared" si="9"/>
        <v>3.3880000000000003</v>
      </c>
      <c r="P142" s="148">
        <v>1</v>
      </c>
      <c r="Q142" s="91"/>
      <c r="R142" s="112"/>
      <c r="S142" s="91"/>
      <c r="T142" s="10"/>
      <c r="U142" s="58"/>
      <c r="V142" s="10"/>
    </row>
    <row r="143" spans="1:22" x14ac:dyDescent="0.35">
      <c r="A143" s="1"/>
      <c r="B143" s="3"/>
      <c r="C143" s="1"/>
      <c r="D143" s="1"/>
      <c r="E143" s="1"/>
      <c r="F143" s="3"/>
      <c r="G143" s="3"/>
      <c r="H143" s="3"/>
      <c r="I143" s="3"/>
      <c r="J143" s="3"/>
      <c r="K143" s="3"/>
      <c r="L143" s="3"/>
      <c r="M143" s="3"/>
      <c r="N143" s="3"/>
      <c r="O143" s="45"/>
      <c r="P143" s="151"/>
      <c r="Q143" s="185"/>
      <c r="R143" s="53"/>
      <c r="S143" s="185"/>
      <c r="T143" s="2"/>
      <c r="U143" s="45"/>
      <c r="V143" s="2"/>
    </row>
    <row r="144" spans="1:22" x14ac:dyDescent="0.35">
      <c r="R144" s="56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3A78B-62F2-4B0A-8ECE-BDACDC34D06F}">
  <dimension ref="A1:U23"/>
  <sheetViews>
    <sheetView zoomScale="80" zoomScaleNormal="80" workbookViewId="0">
      <selection activeCell="E8" sqref="E8"/>
    </sheetView>
  </sheetViews>
  <sheetFormatPr defaultRowHeight="14.5" x14ac:dyDescent="0.35"/>
  <cols>
    <col min="1" max="1" width="26.1796875" style="6" customWidth="1"/>
    <col min="2" max="3" width="20.26953125" style="6" customWidth="1"/>
    <col min="4" max="4" width="21.81640625" style="6" customWidth="1"/>
    <col min="5" max="5" width="17.81640625" style="6" customWidth="1"/>
    <col min="6" max="6" width="24.7265625" style="6" customWidth="1"/>
    <col min="7" max="7" width="11.1796875" style="6" customWidth="1"/>
    <col min="8" max="8" width="11" style="6" customWidth="1"/>
    <col min="9" max="9" width="29.453125" style="6" customWidth="1"/>
    <col min="10" max="10" width="8.81640625" style="6" customWidth="1"/>
    <col min="11" max="12" width="9" style="6" customWidth="1"/>
    <col min="13" max="13" width="9.453125" style="6" customWidth="1"/>
    <col min="14" max="14" width="15.7265625" style="46" customWidth="1"/>
    <col min="15" max="15" width="20.26953125" style="40" customWidth="1"/>
    <col min="16" max="16" width="16.81640625" style="46" customWidth="1"/>
    <col min="17" max="17" width="7.26953125" style="6" customWidth="1"/>
    <col min="18" max="21" width="9.1796875" style="6"/>
  </cols>
  <sheetData>
    <row r="1" spans="1:16" x14ac:dyDescent="0.35">
      <c r="A1" s="24" t="s">
        <v>325</v>
      </c>
    </row>
    <row r="2" spans="1:16" ht="16.5" x14ac:dyDescent="0.45">
      <c r="A2" s="24" t="s">
        <v>360</v>
      </c>
    </row>
    <row r="4" spans="1:16" ht="56.15" customHeight="1" thickBot="1" x14ac:dyDescent="0.4">
      <c r="A4" s="67" t="s">
        <v>108</v>
      </c>
      <c r="B4" s="176" t="s">
        <v>312</v>
      </c>
      <c r="C4" s="177" t="s">
        <v>311</v>
      </c>
      <c r="D4" s="178" t="s">
        <v>356</v>
      </c>
      <c r="E4" s="178" t="s">
        <v>311</v>
      </c>
      <c r="F4" s="176" t="s">
        <v>355</v>
      </c>
      <c r="G4" s="66" t="s">
        <v>385</v>
      </c>
      <c r="H4" s="179" t="s">
        <v>293</v>
      </c>
      <c r="I4" s="180" t="s">
        <v>311</v>
      </c>
      <c r="J4" s="66" t="s">
        <v>164</v>
      </c>
      <c r="K4" s="66" t="s">
        <v>165</v>
      </c>
      <c r="L4" s="66" t="s">
        <v>166</v>
      </c>
      <c r="M4" s="66" t="s">
        <v>167</v>
      </c>
      <c r="N4" s="85" t="s">
        <v>208</v>
      </c>
      <c r="O4" s="181" t="s">
        <v>358</v>
      </c>
      <c r="P4" s="85" t="s">
        <v>310</v>
      </c>
    </row>
    <row r="5" spans="1:16" ht="17" thickBot="1" x14ac:dyDescent="0.5">
      <c r="A5" s="174" t="s">
        <v>294</v>
      </c>
      <c r="B5" s="101">
        <v>1.1000000000000001</v>
      </c>
      <c r="C5" s="101" t="s">
        <v>295</v>
      </c>
      <c r="D5" s="158">
        <v>1.21</v>
      </c>
      <c r="E5" s="13" t="s">
        <v>295</v>
      </c>
      <c r="F5" s="57"/>
      <c r="G5" s="102">
        <v>8.5</v>
      </c>
      <c r="H5" s="102">
        <v>1.1000000000000001</v>
      </c>
      <c r="I5" s="102" t="s">
        <v>295</v>
      </c>
      <c r="J5" s="95">
        <v>2.8</v>
      </c>
      <c r="K5" s="95">
        <v>1</v>
      </c>
      <c r="L5" s="95">
        <v>0</v>
      </c>
      <c r="M5" s="95">
        <v>0</v>
      </c>
      <c r="N5" s="96">
        <v>1</v>
      </c>
      <c r="O5" s="97">
        <v>5000</v>
      </c>
      <c r="P5" s="98">
        <f t="shared" ref="P5:P17" si="0">G5/H5/((J5*K5)+(L5*M5))/N5/(O5/1000)</f>
        <v>0.55194805194805197</v>
      </c>
    </row>
    <row r="6" spans="1:16" x14ac:dyDescent="0.35">
      <c r="A6" s="24" t="s">
        <v>43</v>
      </c>
      <c r="B6" s="12">
        <v>0.97</v>
      </c>
      <c r="C6" s="12" t="s">
        <v>303</v>
      </c>
      <c r="D6" s="159">
        <v>0.9</v>
      </c>
      <c r="E6" s="7" t="s">
        <v>302</v>
      </c>
      <c r="F6" s="11"/>
      <c r="G6" s="6">
        <v>8.5</v>
      </c>
      <c r="H6" s="103">
        <v>0.9</v>
      </c>
      <c r="I6" s="12" t="s">
        <v>302</v>
      </c>
      <c r="J6" s="6">
        <v>2.8</v>
      </c>
      <c r="K6" s="6">
        <v>1</v>
      </c>
      <c r="L6" s="6">
        <v>0</v>
      </c>
      <c r="M6" s="6">
        <v>0</v>
      </c>
      <c r="N6" s="46">
        <v>1</v>
      </c>
      <c r="O6" s="56">
        <v>5000</v>
      </c>
      <c r="P6" s="46">
        <f t="shared" si="0"/>
        <v>0.67460317460317465</v>
      </c>
    </row>
    <row r="7" spans="1:16" x14ac:dyDescent="0.35">
      <c r="A7" s="24" t="s">
        <v>88</v>
      </c>
      <c r="B7" s="12">
        <v>1.5</v>
      </c>
      <c r="C7" s="12" t="s">
        <v>302</v>
      </c>
      <c r="D7" s="160">
        <v>1.08</v>
      </c>
      <c r="E7" s="7" t="s">
        <v>302</v>
      </c>
      <c r="F7" s="7"/>
      <c r="G7" s="6">
        <v>8.5</v>
      </c>
      <c r="H7" s="103">
        <v>1.46</v>
      </c>
      <c r="I7" s="12" t="s">
        <v>302</v>
      </c>
      <c r="J7" s="6">
        <v>2.8</v>
      </c>
      <c r="K7" s="6">
        <v>1</v>
      </c>
      <c r="L7" s="6">
        <v>0</v>
      </c>
      <c r="M7" s="6">
        <v>0</v>
      </c>
      <c r="N7" s="46">
        <v>1</v>
      </c>
      <c r="O7" s="56">
        <v>5000</v>
      </c>
      <c r="P7" s="46">
        <f t="shared" si="0"/>
        <v>0.41585127201565558</v>
      </c>
    </row>
    <row r="8" spans="1:16" x14ac:dyDescent="0.35">
      <c r="A8" s="79" t="s">
        <v>93</v>
      </c>
      <c r="B8" s="144">
        <v>1</v>
      </c>
      <c r="C8" s="144" t="s">
        <v>297</v>
      </c>
      <c r="D8" s="13">
        <v>1.2</v>
      </c>
      <c r="E8" s="11" t="s">
        <v>398</v>
      </c>
      <c r="F8" s="11"/>
      <c r="G8" s="57">
        <v>8.5</v>
      </c>
      <c r="H8" s="99">
        <v>1.2</v>
      </c>
      <c r="I8" s="101" t="s">
        <v>297</v>
      </c>
      <c r="J8" s="57">
        <v>2.8</v>
      </c>
      <c r="K8" s="57">
        <v>1</v>
      </c>
      <c r="L8" s="57">
        <v>0</v>
      </c>
      <c r="M8" s="57">
        <v>0</v>
      </c>
      <c r="N8" s="58">
        <v>1</v>
      </c>
      <c r="O8" s="56">
        <v>5000</v>
      </c>
      <c r="P8" s="58">
        <f t="shared" si="0"/>
        <v>0.50595238095238104</v>
      </c>
    </row>
    <row r="9" spans="1:16" x14ac:dyDescent="0.35">
      <c r="A9" s="79" t="s">
        <v>135</v>
      </c>
      <c r="B9" s="101">
        <v>0.98</v>
      </c>
      <c r="C9" s="101" t="s">
        <v>304</v>
      </c>
      <c r="D9" s="13">
        <v>1.19</v>
      </c>
      <c r="E9" s="11" t="s">
        <v>302</v>
      </c>
      <c r="F9" s="11"/>
      <c r="G9" s="57">
        <v>8.5</v>
      </c>
      <c r="H9" s="99">
        <v>1.19</v>
      </c>
      <c r="I9" s="101" t="s">
        <v>302</v>
      </c>
      <c r="J9" s="57">
        <v>2.8</v>
      </c>
      <c r="K9" s="57">
        <v>1</v>
      </c>
      <c r="L9" s="57">
        <v>0</v>
      </c>
      <c r="M9" s="57">
        <v>0</v>
      </c>
      <c r="N9" s="58">
        <v>1</v>
      </c>
      <c r="O9" s="56">
        <v>5000</v>
      </c>
      <c r="P9" s="58">
        <f t="shared" si="0"/>
        <v>0.51020408163265318</v>
      </c>
    </row>
    <row r="10" spans="1:16" x14ac:dyDescent="0.35">
      <c r="A10" s="79" t="s">
        <v>52</v>
      </c>
      <c r="B10" s="101">
        <v>0.97</v>
      </c>
      <c r="C10" s="12" t="s">
        <v>303</v>
      </c>
      <c r="D10" s="13">
        <v>1.1100000000000001</v>
      </c>
      <c r="E10" s="11" t="s">
        <v>158</v>
      </c>
      <c r="F10" s="11"/>
      <c r="G10" s="57">
        <v>8.5</v>
      </c>
      <c r="H10" s="99">
        <v>1.05</v>
      </c>
      <c r="I10" s="101" t="s">
        <v>299</v>
      </c>
      <c r="J10" s="57">
        <v>2.8</v>
      </c>
      <c r="K10" s="57">
        <v>1</v>
      </c>
      <c r="L10" s="57">
        <v>0</v>
      </c>
      <c r="M10" s="57">
        <v>0</v>
      </c>
      <c r="N10" s="58">
        <v>1</v>
      </c>
      <c r="O10" s="56">
        <v>5000</v>
      </c>
      <c r="P10" s="58">
        <f t="shared" si="0"/>
        <v>0.57823129251700678</v>
      </c>
    </row>
    <row r="11" spans="1:16" ht="16.5" x14ac:dyDescent="0.35">
      <c r="A11" s="79" t="s">
        <v>59</v>
      </c>
      <c r="B11" s="101">
        <v>1.3</v>
      </c>
      <c r="C11" s="101" t="s">
        <v>302</v>
      </c>
      <c r="D11" s="13" t="s">
        <v>357</v>
      </c>
      <c r="E11" s="11" t="s">
        <v>302</v>
      </c>
      <c r="F11" s="11"/>
      <c r="G11" s="57">
        <v>8.5</v>
      </c>
      <c r="H11" s="99">
        <v>1.38</v>
      </c>
      <c r="I11" s="101" t="s">
        <v>302</v>
      </c>
      <c r="J11" s="57">
        <v>2.8</v>
      </c>
      <c r="K11" s="57">
        <v>1</v>
      </c>
      <c r="L11" s="57">
        <v>0</v>
      </c>
      <c r="M11" s="57">
        <v>0</v>
      </c>
      <c r="N11" s="58">
        <v>1</v>
      </c>
      <c r="O11" s="56">
        <v>5000</v>
      </c>
      <c r="P11" s="58">
        <f t="shared" si="0"/>
        <v>0.43995859213250527</v>
      </c>
    </row>
    <row r="12" spans="1:16" x14ac:dyDescent="0.35">
      <c r="A12" s="79" t="s">
        <v>32</v>
      </c>
      <c r="B12" s="101"/>
      <c r="C12" s="101"/>
      <c r="D12" s="13"/>
      <c r="E12" s="11"/>
      <c r="F12" s="11"/>
      <c r="G12" s="57">
        <v>8.5</v>
      </c>
      <c r="H12" s="146">
        <v>1.1000000000000001</v>
      </c>
      <c r="I12" s="101" t="s">
        <v>300</v>
      </c>
      <c r="J12" s="57">
        <v>2.8</v>
      </c>
      <c r="K12" s="57">
        <v>1</v>
      </c>
      <c r="L12" s="57">
        <v>0</v>
      </c>
      <c r="M12" s="57">
        <v>0</v>
      </c>
      <c r="N12" s="58">
        <v>1</v>
      </c>
      <c r="O12" s="56">
        <v>5000</v>
      </c>
      <c r="P12" s="145">
        <f t="shared" si="0"/>
        <v>0.55194805194805197</v>
      </c>
    </row>
    <row r="13" spans="1:16" x14ac:dyDescent="0.35">
      <c r="A13" s="79" t="s">
        <v>359</v>
      </c>
      <c r="B13" s="101">
        <v>1.2</v>
      </c>
      <c r="C13" s="101" t="s">
        <v>305</v>
      </c>
      <c r="D13" s="13">
        <v>1.1200000000000001</v>
      </c>
      <c r="E13" s="11" t="s">
        <v>296</v>
      </c>
      <c r="F13" s="11"/>
      <c r="G13" s="57">
        <v>8.5</v>
      </c>
      <c r="H13" s="99">
        <v>1.1200000000000001</v>
      </c>
      <c r="I13" s="101" t="s">
        <v>296</v>
      </c>
      <c r="J13" s="57">
        <v>2.8</v>
      </c>
      <c r="K13" s="57">
        <v>1</v>
      </c>
      <c r="L13" s="57">
        <v>0</v>
      </c>
      <c r="M13" s="57">
        <v>0</v>
      </c>
      <c r="N13" s="58">
        <v>1</v>
      </c>
      <c r="O13" s="56">
        <v>5000</v>
      </c>
      <c r="P13" s="145">
        <f t="shared" si="0"/>
        <v>0.54209183673469385</v>
      </c>
    </row>
    <row r="14" spans="1:16" x14ac:dyDescent="0.35">
      <c r="A14" s="79" t="s">
        <v>12</v>
      </c>
      <c r="B14" s="101"/>
      <c r="C14" s="101"/>
      <c r="D14" s="13"/>
      <c r="E14" s="11"/>
      <c r="F14" s="11"/>
      <c r="G14" s="57">
        <v>8.5</v>
      </c>
      <c r="H14" s="99">
        <v>0.88</v>
      </c>
      <c r="I14" s="101" t="s">
        <v>301</v>
      </c>
      <c r="J14" s="57">
        <v>2.8</v>
      </c>
      <c r="K14" s="57">
        <v>1</v>
      </c>
      <c r="L14" s="57">
        <v>0</v>
      </c>
      <c r="M14" s="57">
        <v>0</v>
      </c>
      <c r="N14" s="58">
        <v>1</v>
      </c>
      <c r="O14" s="56">
        <v>5000</v>
      </c>
      <c r="P14" s="58">
        <f t="shared" si="0"/>
        <v>0.68993506493506485</v>
      </c>
    </row>
    <row r="15" spans="1:16" x14ac:dyDescent="0.35">
      <c r="A15" s="79" t="s">
        <v>376</v>
      </c>
      <c r="B15" s="101"/>
      <c r="C15" s="101"/>
      <c r="D15" s="13"/>
      <c r="E15" s="11" t="s">
        <v>381</v>
      </c>
      <c r="F15" s="11"/>
      <c r="G15" s="57">
        <v>8.5</v>
      </c>
      <c r="H15" s="99">
        <v>1.46</v>
      </c>
      <c r="I15" s="101" t="s">
        <v>298</v>
      </c>
      <c r="J15" s="57">
        <v>2.8</v>
      </c>
      <c r="K15" s="57">
        <v>1</v>
      </c>
      <c r="L15" s="57">
        <v>0</v>
      </c>
      <c r="M15" s="57">
        <v>0</v>
      </c>
      <c r="N15" s="58">
        <v>1</v>
      </c>
      <c r="O15" s="56">
        <v>5000</v>
      </c>
      <c r="P15" s="58">
        <f t="shared" si="0"/>
        <v>0.41585127201565558</v>
      </c>
    </row>
    <row r="16" spans="1:16" x14ac:dyDescent="0.35">
      <c r="A16" s="79" t="s">
        <v>98</v>
      </c>
      <c r="B16" s="101"/>
      <c r="C16" s="101"/>
      <c r="D16" s="13">
        <v>1.42</v>
      </c>
      <c r="E16" s="11" t="s">
        <v>302</v>
      </c>
      <c r="F16" s="11"/>
      <c r="G16" s="57">
        <v>8.5</v>
      </c>
      <c r="H16" s="146">
        <v>1.42</v>
      </c>
      <c r="I16" s="101" t="s">
        <v>302</v>
      </c>
      <c r="J16" s="57">
        <v>2.8</v>
      </c>
      <c r="K16" s="57">
        <v>1</v>
      </c>
      <c r="L16" s="57">
        <v>0</v>
      </c>
      <c r="M16" s="57">
        <v>0</v>
      </c>
      <c r="N16" s="58">
        <v>1</v>
      </c>
      <c r="O16" s="56">
        <v>5000</v>
      </c>
      <c r="P16" s="58">
        <f t="shared" si="0"/>
        <v>0.42756539235412483</v>
      </c>
    </row>
    <row r="17" spans="1:21" x14ac:dyDescent="0.35">
      <c r="A17" s="79" t="s">
        <v>23</v>
      </c>
      <c r="B17" s="101"/>
      <c r="C17" s="101"/>
      <c r="D17" s="13"/>
      <c r="E17" s="11"/>
      <c r="F17" s="11"/>
      <c r="G17" s="57">
        <v>8.5</v>
      </c>
      <c r="H17" s="99">
        <v>1.1000000000000001</v>
      </c>
      <c r="I17" s="101" t="s">
        <v>295</v>
      </c>
      <c r="J17" s="57">
        <v>2.8</v>
      </c>
      <c r="K17" s="57">
        <v>1</v>
      </c>
      <c r="L17" s="57">
        <v>0</v>
      </c>
      <c r="M17" s="57">
        <v>0</v>
      </c>
      <c r="N17" s="58">
        <v>1</v>
      </c>
      <c r="O17" s="56">
        <v>5000</v>
      </c>
      <c r="P17" s="58">
        <f t="shared" si="0"/>
        <v>0.55194805194805197</v>
      </c>
    </row>
    <row r="18" spans="1:21" x14ac:dyDescent="0.3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182"/>
      <c r="O18" s="183"/>
      <c r="P18" s="182"/>
    </row>
    <row r="19" spans="1:21" ht="16.5" x14ac:dyDescent="0.35">
      <c r="A19" s="79" t="s">
        <v>390</v>
      </c>
      <c r="B19"/>
      <c r="C19"/>
      <c r="D19" s="10"/>
      <c r="E19"/>
      <c r="F19"/>
      <c r="G19"/>
      <c r="H19"/>
      <c r="I19"/>
      <c r="J19"/>
      <c r="K19"/>
      <c r="L19"/>
      <c r="M19"/>
      <c r="N19"/>
      <c r="O19" s="101"/>
      <c r="P19" s="46" t="s">
        <v>291</v>
      </c>
      <c r="Q19" s="24"/>
      <c r="R19"/>
      <c r="S19"/>
      <c r="T19"/>
      <c r="U19"/>
    </row>
    <row r="20" spans="1:21" ht="16.5" x14ac:dyDescent="0.35">
      <c r="A20" s="24" t="s">
        <v>391</v>
      </c>
      <c r="D20" s="10"/>
      <c r="O20" s="101"/>
      <c r="Q20" s="24"/>
    </row>
    <row r="21" spans="1:21" ht="16.5" x14ac:dyDescent="0.35">
      <c r="A21" s="24" t="s">
        <v>392</v>
      </c>
      <c r="D21" s="57"/>
      <c r="O21" s="101"/>
      <c r="P21" s="100"/>
    </row>
    <row r="22" spans="1:21" x14ac:dyDescent="0.35">
      <c r="D22" s="57"/>
      <c r="P22" s="101"/>
    </row>
    <row r="23" spans="1:21" x14ac:dyDescent="0.35">
      <c r="D23" s="57"/>
      <c r="P23" s="101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PDocumentContentType" ma:contentTypeID="0x0101006BD571182E2C4DE7854527CFFCE1B0FE009F7A1B89D464874E824B68A3083A448A" ma:contentTypeVersion="1" ma:contentTypeDescription="Information Product Document Content Type" ma:contentTypeScope="" ma:versionID="ca7f68bad49ce2cf1358a6ddb930e6c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3a9ba7d19b171ee53e1ab362c331ad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DocumentType" minOccurs="0"/>
                <xsd:element ref="ns1:Document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Type" ma:index="8" nillable="true" ma:displayName="Document Type" ma:default="" ma:format="Dropdown" ma:internalName="DocumentType">
      <xsd:simpleType>
        <xsd:restriction base="dms:Choice">
          <xsd:enumeration value="[Select]"/>
          <xsd:enumeration value="Author's original manuscript"/>
          <xsd:enumeration value="SPN edited manuscript"/>
          <xsd:enumeration value="Peer review"/>
          <xsd:enumeration value="Peer review reconciliation"/>
          <xsd:enumeration value="Final manuscript for Bureau approval"/>
          <xsd:enumeration value="Final BAO approved manuscript"/>
          <xsd:enumeration value="IPPA"/>
          <xsd:enumeration value="Accepted Manuscript (only .docx file)"/>
          <xsd:enumeration value="Other"/>
        </xsd:restriction>
      </xsd:simpleType>
    </xsd:element>
    <xsd:element name="DocumentDescription" ma:index="9" nillable="true" ma:displayName="Description" ma:internalName="DocumentDescript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 xmlns="http://schemas.microsoft.com/sharepoint/v3">Final manuscript for Bureau approval</DocumentType>
    <DocumentDescription xmlns="http://schemas.microsoft.com/sharepoint/v3">Excel workbook of linked tables for approvals</DocumentDescription>
  </documentManagement>
</p:properties>
</file>

<file path=customXml/itemProps1.xml><?xml version="1.0" encoding="utf-8"?>
<ds:datastoreItem xmlns:ds="http://schemas.openxmlformats.org/officeDocument/2006/customXml" ds:itemID="{44D36907-9B82-46FE-912E-295E1B8D64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E3F088-0803-449D-B43D-FA0C146258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EB15929-B497-499C-8CA4-E7482D7654E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Table 1 fish traits-limitations</vt:lpstr>
      <vt:lpstr>Table 3 dietary %biomass</vt:lpstr>
      <vt:lpstr>Table 4 fish categories</vt:lpstr>
      <vt:lpstr>Table 5 validation ranges</vt:lpstr>
      <vt:lpstr>Table 6 BAP insect model IFM</vt:lpstr>
      <vt:lpstr>Table 7 BAP fish model TFM </vt:lpstr>
      <vt:lpstr>Table 8 IFM modeling</vt:lpstr>
      <vt:lpstr>Table 9 TFM modeling</vt:lpstr>
      <vt:lpstr>Table 10 species-specific fish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Presser, Theresa S.</dc:creator>
  <cp:lastModifiedBy>Ketterer, Amy</cp:lastModifiedBy>
  <cp:lastPrinted>2020-07-31T19:16:13Z</cp:lastPrinted>
  <dcterms:created xsi:type="dcterms:W3CDTF">2020-06-13T20:37:35Z</dcterms:created>
  <dcterms:modified xsi:type="dcterms:W3CDTF">2020-08-11T20:39:55Z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0x0101006BD571182E2C4DE7854527CFFCE1B0FE009F7A1B89D464874E824B68A3083A448A</vt:lpwstr>
  </property>
</Properties>
</file>