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7496" windowHeight="8508" tabRatio="760"/>
  </bookViews>
  <sheets>
    <sheet name="Table-12-transient-budget" sheetId="14" r:id="rId1"/>
  </sheets>
  <calcPr calcId="145621"/>
</workbook>
</file>

<file path=xl/calcChain.xml><?xml version="1.0" encoding="utf-8"?>
<calcChain xmlns="http://schemas.openxmlformats.org/spreadsheetml/2006/main">
  <c r="Q69" i="14" l="1"/>
  <c r="O69" i="14"/>
  <c r="H69" i="14"/>
  <c r="F69" i="14"/>
  <c r="Q68" i="14"/>
  <c r="P68" i="14"/>
  <c r="P69" i="14" s="1"/>
  <c r="O68" i="14"/>
  <c r="N68" i="14"/>
  <c r="N69" i="14" s="1"/>
  <c r="M68" i="14"/>
  <c r="M69" i="14" s="1"/>
  <c r="L68" i="14"/>
  <c r="L69" i="14" s="1"/>
  <c r="K68" i="14"/>
  <c r="K69" i="14" s="1"/>
  <c r="I68" i="14"/>
  <c r="I69" i="14" s="1"/>
  <c r="H68" i="14"/>
  <c r="G68" i="14"/>
  <c r="G69" i="14" s="1"/>
  <c r="F68" i="14"/>
  <c r="E68" i="14"/>
  <c r="E69" i="14" s="1"/>
  <c r="D68" i="14"/>
  <c r="D69" i="14" s="1"/>
  <c r="Q67" i="14"/>
  <c r="P67" i="14"/>
  <c r="O67" i="14"/>
  <c r="N67" i="14"/>
  <c r="M67" i="14"/>
  <c r="L67" i="14"/>
  <c r="K67" i="14"/>
  <c r="I67" i="14"/>
  <c r="H67" i="14"/>
  <c r="G67" i="14"/>
  <c r="F67" i="14"/>
  <c r="E67" i="14"/>
  <c r="D67" i="14"/>
  <c r="Q66" i="14"/>
  <c r="P66" i="14"/>
  <c r="O66" i="14"/>
  <c r="N66" i="14"/>
  <c r="M66" i="14"/>
  <c r="L66" i="14"/>
  <c r="K66" i="14"/>
  <c r="I66" i="14"/>
  <c r="H66" i="14"/>
  <c r="G66" i="14"/>
  <c r="F66" i="14"/>
  <c r="E66" i="14"/>
  <c r="D66" i="14"/>
  <c r="B64" i="14"/>
  <c r="B63" i="14" s="1"/>
  <c r="B62" i="14" s="1"/>
  <c r="B61" i="14" s="1"/>
  <c r="B60" i="14" s="1"/>
  <c r="B59" i="14" s="1"/>
  <c r="B58" i="14" s="1"/>
  <c r="B57" i="14" s="1"/>
  <c r="B56" i="14" s="1"/>
  <c r="B55" i="14" s="1"/>
  <c r="B54" i="14" s="1"/>
  <c r="B53" i="14" s="1"/>
  <c r="B52" i="14" s="1"/>
  <c r="B51" i="14" s="1"/>
  <c r="B50" i="14" s="1"/>
  <c r="B49" i="14" s="1"/>
  <c r="B48" i="14" s="1"/>
  <c r="B47" i="14" s="1"/>
  <c r="B46" i="14" s="1"/>
  <c r="Q30" i="14"/>
  <c r="P30" i="14"/>
  <c r="O30" i="14"/>
  <c r="N30" i="14"/>
  <c r="M30" i="14"/>
  <c r="L30" i="14"/>
  <c r="K30" i="14"/>
  <c r="I30" i="14"/>
  <c r="R30" i="14" s="1"/>
  <c r="S30" i="14" s="1"/>
  <c r="H30" i="14"/>
  <c r="G30" i="14"/>
  <c r="F30" i="14"/>
  <c r="E30" i="14"/>
  <c r="D30" i="14"/>
  <c r="Q29" i="14"/>
  <c r="P29" i="14"/>
  <c r="O29" i="14"/>
  <c r="N29" i="14"/>
  <c r="M29" i="14"/>
  <c r="L29" i="14"/>
  <c r="K29" i="14"/>
  <c r="I29" i="14"/>
  <c r="R29" i="14" s="1"/>
  <c r="S29" i="14" s="1"/>
  <c r="H29" i="14"/>
  <c r="G29" i="14"/>
  <c r="F29" i="14"/>
  <c r="E29" i="14"/>
  <c r="D29" i="14"/>
  <c r="B29" i="14"/>
  <c r="Q28" i="14"/>
  <c r="P28" i="14"/>
  <c r="O28" i="14"/>
  <c r="N28" i="14"/>
  <c r="M28" i="14"/>
  <c r="L28" i="14"/>
  <c r="K28" i="14"/>
  <c r="I28" i="14"/>
  <c r="R28" i="14" s="1"/>
  <c r="S28" i="14" s="1"/>
  <c r="H28" i="14"/>
  <c r="G28" i="14"/>
  <c r="F28" i="14"/>
  <c r="E28" i="14"/>
  <c r="D28" i="14"/>
  <c r="B28" i="14"/>
  <c r="Q27" i="14"/>
  <c r="P27" i="14"/>
  <c r="O27" i="14"/>
  <c r="N27" i="14"/>
  <c r="M27" i="14"/>
  <c r="L27" i="14"/>
  <c r="K27" i="14"/>
  <c r="I27" i="14"/>
  <c r="R27" i="14" s="1"/>
  <c r="S27" i="14" s="1"/>
  <c r="H27" i="14"/>
  <c r="G27" i="14"/>
  <c r="F27" i="14"/>
  <c r="E27" i="14"/>
  <c r="D27" i="14"/>
  <c r="B27" i="14"/>
  <c r="Q26" i="14"/>
  <c r="P26" i="14"/>
  <c r="O26" i="14"/>
  <c r="N26" i="14"/>
  <c r="M26" i="14"/>
  <c r="L26" i="14"/>
  <c r="K26" i="14"/>
  <c r="I26" i="14"/>
  <c r="R26" i="14" s="1"/>
  <c r="S26" i="14" s="1"/>
  <c r="H26" i="14"/>
  <c r="G26" i="14"/>
  <c r="F26" i="14"/>
  <c r="E26" i="14"/>
  <c r="D26" i="14"/>
  <c r="B26" i="14"/>
  <c r="Q25" i="14"/>
  <c r="P25" i="14"/>
  <c r="O25" i="14"/>
  <c r="N25" i="14"/>
  <c r="M25" i="14"/>
  <c r="L25" i="14"/>
  <c r="K25" i="14"/>
  <c r="I25" i="14"/>
  <c r="R25" i="14" s="1"/>
  <c r="S25" i="14" s="1"/>
  <c r="H25" i="14"/>
  <c r="G25" i="14"/>
  <c r="F25" i="14"/>
  <c r="E25" i="14"/>
  <c r="D25" i="14"/>
  <c r="B25" i="14"/>
  <c r="Q24" i="14"/>
  <c r="P24" i="14"/>
  <c r="O24" i="14"/>
  <c r="N24" i="14"/>
  <c r="M24" i="14"/>
  <c r="L24" i="14"/>
  <c r="K24" i="14"/>
  <c r="I24" i="14"/>
  <c r="R24" i="14" s="1"/>
  <c r="S24" i="14" s="1"/>
  <c r="H24" i="14"/>
  <c r="G24" i="14"/>
  <c r="F24" i="14"/>
  <c r="E24" i="14"/>
  <c r="D24" i="14"/>
  <c r="B24" i="14"/>
  <c r="Q23" i="14"/>
  <c r="P23" i="14"/>
  <c r="O23" i="14"/>
  <c r="N23" i="14"/>
  <c r="M23" i="14"/>
  <c r="L23" i="14"/>
  <c r="K23" i="14"/>
  <c r="I23" i="14"/>
  <c r="R23" i="14" s="1"/>
  <c r="S23" i="14" s="1"/>
  <c r="H23" i="14"/>
  <c r="G23" i="14"/>
  <c r="F23" i="14"/>
  <c r="E23" i="14"/>
  <c r="D23" i="14"/>
  <c r="B23" i="14"/>
  <c r="Q22" i="14"/>
  <c r="P22" i="14"/>
  <c r="O22" i="14"/>
  <c r="N22" i="14"/>
  <c r="M22" i="14"/>
  <c r="L22" i="14"/>
  <c r="K22" i="14"/>
  <c r="I22" i="14"/>
  <c r="R22" i="14" s="1"/>
  <c r="S22" i="14" s="1"/>
  <c r="H22" i="14"/>
  <c r="G22" i="14"/>
  <c r="F22" i="14"/>
  <c r="E22" i="14"/>
  <c r="D22" i="14"/>
  <c r="B22" i="14"/>
  <c r="Q21" i="14"/>
  <c r="P21" i="14"/>
  <c r="O21" i="14"/>
  <c r="N21" i="14"/>
  <c r="M21" i="14"/>
  <c r="L21" i="14"/>
  <c r="K21" i="14"/>
  <c r="I21" i="14"/>
  <c r="R21" i="14" s="1"/>
  <c r="S21" i="14" s="1"/>
  <c r="H21" i="14"/>
  <c r="G21" i="14"/>
  <c r="F21" i="14"/>
  <c r="E21" i="14"/>
  <c r="D21" i="14"/>
  <c r="B21" i="14"/>
  <c r="Q20" i="14"/>
  <c r="P20" i="14"/>
  <c r="O20" i="14"/>
  <c r="N20" i="14"/>
  <c r="M20" i="14"/>
  <c r="L20" i="14"/>
  <c r="K20" i="14"/>
  <c r="I20" i="14"/>
  <c r="R20" i="14" s="1"/>
  <c r="S20" i="14" s="1"/>
  <c r="H20" i="14"/>
  <c r="G20" i="14"/>
  <c r="F20" i="14"/>
  <c r="E20" i="14"/>
  <c r="D20" i="14"/>
  <c r="B20" i="14"/>
  <c r="Q19" i="14"/>
  <c r="P19" i="14"/>
  <c r="O19" i="14"/>
  <c r="N19" i="14"/>
  <c r="M19" i="14"/>
  <c r="L19" i="14"/>
  <c r="K19" i="14"/>
  <c r="I19" i="14"/>
  <c r="R19" i="14" s="1"/>
  <c r="S19" i="14" s="1"/>
  <c r="H19" i="14"/>
  <c r="G19" i="14"/>
  <c r="F19" i="14"/>
  <c r="E19" i="14"/>
  <c r="D19" i="14"/>
  <c r="B19" i="14"/>
  <c r="Q18" i="14"/>
  <c r="P18" i="14"/>
  <c r="O18" i="14"/>
  <c r="N18" i="14"/>
  <c r="M18" i="14"/>
  <c r="L18" i="14"/>
  <c r="K18" i="14"/>
  <c r="I18" i="14"/>
  <c r="R18" i="14" s="1"/>
  <c r="S18" i="14" s="1"/>
  <c r="H18" i="14"/>
  <c r="G18" i="14"/>
  <c r="F18" i="14"/>
  <c r="E18" i="14"/>
  <c r="D18" i="14"/>
  <c r="B18" i="14"/>
  <c r="Q17" i="14"/>
  <c r="P17" i="14"/>
  <c r="O17" i="14"/>
  <c r="N17" i="14"/>
  <c r="M17" i="14"/>
  <c r="L17" i="14"/>
  <c r="K17" i="14"/>
  <c r="I17" i="14"/>
  <c r="R17" i="14" s="1"/>
  <c r="S17" i="14" s="1"/>
  <c r="H17" i="14"/>
  <c r="G17" i="14"/>
  <c r="F17" i="14"/>
  <c r="E17" i="14"/>
  <c r="D17" i="14"/>
  <c r="B17" i="14"/>
  <c r="Q16" i="14"/>
  <c r="P16" i="14"/>
  <c r="O16" i="14"/>
  <c r="N16" i="14"/>
  <c r="M16" i="14"/>
  <c r="L16" i="14"/>
  <c r="K16" i="14"/>
  <c r="I16" i="14"/>
  <c r="R16" i="14" s="1"/>
  <c r="S16" i="14" s="1"/>
  <c r="H16" i="14"/>
  <c r="G16" i="14"/>
  <c r="F16" i="14"/>
  <c r="E16" i="14"/>
  <c r="D16" i="14"/>
  <c r="B16" i="14"/>
  <c r="Q15" i="14"/>
  <c r="P15" i="14"/>
  <c r="O15" i="14"/>
  <c r="N15" i="14"/>
  <c r="M15" i="14"/>
  <c r="L15" i="14"/>
  <c r="K15" i="14"/>
  <c r="I15" i="14"/>
  <c r="R15" i="14" s="1"/>
  <c r="S15" i="14" s="1"/>
  <c r="H15" i="14"/>
  <c r="G15" i="14"/>
  <c r="F15" i="14"/>
  <c r="E15" i="14"/>
  <c r="D15" i="14"/>
  <c r="B15" i="14"/>
  <c r="Q14" i="14"/>
  <c r="P14" i="14"/>
  <c r="O14" i="14"/>
  <c r="N14" i="14"/>
  <c r="M14" i="14"/>
  <c r="L14" i="14"/>
  <c r="K14" i="14"/>
  <c r="I14" i="14"/>
  <c r="R14" i="14" s="1"/>
  <c r="S14" i="14" s="1"/>
  <c r="H14" i="14"/>
  <c r="G14" i="14"/>
  <c r="F14" i="14"/>
  <c r="E14" i="14"/>
  <c r="D14" i="14"/>
  <c r="B14" i="14"/>
  <c r="Q13" i="14"/>
  <c r="P13" i="14"/>
  <c r="O13" i="14"/>
  <c r="N13" i="14"/>
  <c r="M13" i="14"/>
  <c r="L13" i="14"/>
  <c r="K13" i="14"/>
  <c r="I13" i="14"/>
  <c r="R13" i="14" s="1"/>
  <c r="S13" i="14" s="1"/>
  <c r="H13" i="14"/>
  <c r="G13" i="14"/>
  <c r="F13" i="14"/>
  <c r="E13" i="14"/>
  <c r="D13" i="14"/>
  <c r="B13" i="14"/>
  <c r="Q12" i="14"/>
  <c r="P12" i="14"/>
  <c r="O12" i="14"/>
  <c r="N12" i="14"/>
  <c r="M12" i="14"/>
  <c r="L12" i="14"/>
  <c r="K12" i="14"/>
  <c r="I12" i="14"/>
  <c r="R12" i="14" s="1"/>
  <c r="S12" i="14" s="1"/>
  <c r="H12" i="14"/>
  <c r="G12" i="14"/>
  <c r="F12" i="14"/>
  <c r="E12" i="14"/>
  <c r="D12" i="14"/>
  <c r="B12" i="14"/>
  <c r="Q11" i="14"/>
  <c r="P11" i="14"/>
  <c r="O11" i="14"/>
  <c r="N11" i="14"/>
  <c r="M11" i="14"/>
  <c r="L11" i="14"/>
  <c r="K11" i="14"/>
  <c r="I11" i="14"/>
  <c r="R11" i="14" s="1"/>
  <c r="S11" i="14" s="1"/>
  <c r="H11" i="14"/>
  <c r="G11" i="14"/>
  <c r="F11" i="14"/>
  <c r="E11" i="14"/>
  <c r="D11" i="14"/>
  <c r="B11" i="14"/>
  <c r="Q10" i="14"/>
  <c r="P10" i="14"/>
  <c r="O10" i="14"/>
  <c r="N10" i="14"/>
  <c r="M10" i="14"/>
  <c r="L10" i="14"/>
  <c r="K10" i="14"/>
  <c r="I10" i="14"/>
  <c r="R10" i="14" s="1"/>
  <c r="S10" i="14" s="1"/>
  <c r="H10" i="14"/>
  <c r="G10" i="14"/>
  <c r="F10" i="14"/>
  <c r="E10" i="14"/>
  <c r="D10" i="14"/>
  <c r="Q9" i="14"/>
  <c r="P9" i="14"/>
  <c r="O9" i="14"/>
  <c r="N9" i="14"/>
  <c r="M9" i="14"/>
  <c r="L9" i="14"/>
  <c r="K9" i="14"/>
  <c r="I9" i="14"/>
  <c r="R9" i="14" s="1"/>
  <c r="S9" i="14" s="1"/>
  <c r="H9" i="14"/>
  <c r="G9" i="14"/>
  <c r="F9" i="14"/>
  <c r="E9" i="14"/>
  <c r="D9" i="14"/>
  <c r="Q8" i="14"/>
  <c r="P8" i="14"/>
  <c r="O8" i="14"/>
  <c r="N8" i="14"/>
  <c r="M8" i="14"/>
  <c r="L8" i="14"/>
  <c r="K8" i="14"/>
  <c r="I8" i="14"/>
  <c r="R8" i="14" s="1"/>
  <c r="S8" i="14" s="1"/>
  <c r="H8" i="14"/>
  <c r="G8" i="14"/>
  <c r="F8" i="14"/>
  <c r="E8" i="14"/>
  <c r="D8" i="14"/>
  <c r="Q7" i="14"/>
  <c r="P7" i="14"/>
  <c r="O7" i="14"/>
  <c r="N7" i="14"/>
  <c r="M7" i="14"/>
  <c r="L7" i="14"/>
  <c r="K7" i="14"/>
  <c r="I7" i="14"/>
  <c r="R7" i="14" s="1"/>
  <c r="S7" i="14" s="1"/>
  <c r="H7" i="14"/>
  <c r="G7" i="14"/>
  <c r="F7" i="14"/>
  <c r="E7" i="14"/>
  <c r="D7" i="14"/>
  <c r="Q6" i="14"/>
  <c r="P6" i="14"/>
  <c r="O6" i="14"/>
  <c r="N6" i="14"/>
  <c r="M6" i="14"/>
  <c r="M33" i="14" s="1"/>
  <c r="L6" i="14"/>
  <c r="K6" i="14"/>
  <c r="I6" i="14"/>
  <c r="R6" i="14" s="1"/>
  <c r="S6" i="14" s="1"/>
  <c r="H6" i="14"/>
  <c r="G6" i="14"/>
  <c r="F6" i="14"/>
  <c r="E6" i="14"/>
  <c r="D6" i="14"/>
  <c r="D31" i="14" s="1"/>
  <c r="Q5" i="14"/>
  <c r="Q32" i="14" s="1"/>
  <c r="P5" i="14"/>
  <c r="P32" i="14" s="1"/>
  <c r="O5" i="14"/>
  <c r="O31" i="14" s="1"/>
  <c r="N5" i="14"/>
  <c r="N31" i="14" s="1"/>
  <c r="M5" i="14"/>
  <c r="M32" i="14" s="1"/>
  <c r="L5" i="14"/>
  <c r="L33" i="14" s="1"/>
  <c r="K5" i="14"/>
  <c r="K33" i="14" s="1"/>
  <c r="I5" i="14"/>
  <c r="I32" i="14" s="1"/>
  <c r="H5" i="14"/>
  <c r="H32" i="14" s="1"/>
  <c r="G5" i="14"/>
  <c r="G32" i="14" s="1"/>
  <c r="F5" i="14"/>
  <c r="F31" i="14" s="1"/>
  <c r="E5" i="14"/>
  <c r="E31" i="14" s="1"/>
  <c r="D5" i="14"/>
  <c r="D32" i="14" s="1"/>
  <c r="D33" i="14" l="1"/>
  <c r="G31" i="14"/>
  <c r="P31" i="14"/>
  <c r="K32" i="14"/>
  <c r="E33" i="14"/>
  <c r="E34" i="14" s="1"/>
  <c r="N33" i="14"/>
  <c r="R5" i="14"/>
  <c r="S5" i="14" s="1"/>
  <c r="H31" i="14"/>
  <c r="Q31" i="14"/>
  <c r="L32" i="14"/>
  <c r="F33" i="14"/>
  <c r="F34" i="14" s="1"/>
  <c r="O33" i="14"/>
  <c r="I31" i="14"/>
  <c r="G33" i="14"/>
  <c r="P33" i="14"/>
  <c r="K31" i="14"/>
  <c r="E32" i="14"/>
  <c r="N32" i="14"/>
  <c r="H33" i="14"/>
  <c r="H34" i="14" s="1"/>
  <c r="Q33" i="14"/>
  <c r="Q34" i="14" s="1"/>
  <c r="L31" i="14"/>
  <c r="F32" i="14"/>
  <c r="O32" i="14"/>
  <c r="I33" i="14"/>
  <c r="I34" i="14" s="1"/>
  <c r="M31" i="14"/>
  <c r="O34" i="14" l="1"/>
  <c r="D34" i="14"/>
  <c r="L34" i="14"/>
  <c r="P34" i="14"/>
  <c r="K34" i="14"/>
  <c r="G34" i="14"/>
  <c r="N34" i="14"/>
  <c r="M34" i="14"/>
</calcChain>
</file>

<file path=xl/sharedStrings.xml><?xml version="1.0" encoding="utf-8"?>
<sst xmlns="http://schemas.openxmlformats.org/spreadsheetml/2006/main" count="52" uniqueCount="26">
  <si>
    <t>Year stress period ends</t>
  </si>
  <si>
    <t>Storage</t>
  </si>
  <si>
    <t>Recharge</t>
  </si>
  <si>
    <t>Drains</t>
  </si>
  <si>
    <t>Evapo-transpiration</t>
  </si>
  <si>
    <t>Total</t>
  </si>
  <si>
    <t>Average</t>
  </si>
  <si>
    <t>Maximum</t>
  </si>
  <si>
    <t>Minimum</t>
  </si>
  <si>
    <t>Average as a percent of total</t>
  </si>
  <si>
    <t>Table 12. Average flow rates and cumulative flows for each stress period of the transient calibration simulation.</t>
  </si>
  <si>
    <t>Table 12. Average flow rates and cumulative flows for each stress period of the transient calibration simulation. (continued)</t>
  </si>
  <si>
    <t xml:space="preserve"> cubic feet per day</t>
  </si>
  <si>
    <t>Average inflow</t>
  </si>
  <si>
    <t>Average outflow</t>
  </si>
  <si>
    <t>cubic feet</t>
  </si>
  <si>
    <t>Cumulative inflow</t>
  </si>
  <si>
    <t>Cumulative outflow</t>
  </si>
  <si>
    <t>Days in stress period</t>
  </si>
  <si>
    <t>Stress period</t>
  </si>
  <si>
    <t>River leakage</t>
  </si>
  <si>
    <t>Head dependent boundaries</t>
  </si>
  <si>
    <t>Well pumping</t>
  </si>
  <si>
    <t>In - out</t>
  </si>
  <si>
    <t>Percent difference</t>
  </si>
  <si>
    <t>In minus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</si>
</sst>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/>
    <xf numFmtId="1" fontId="20" fillId="0" borderId="11" xfId="0" applyNumberFormat="1" applyFont="1" applyBorder="1"/>
    <xf numFmtId="2" fontId="20" fillId="0" borderId="11" xfId="0" applyNumberFormat="1" applyFont="1" applyBorder="1"/>
    <xf numFmtId="1" fontId="20" fillId="0" borderId="0" xfId="0" applyNumberFormat="1" applyFont="1" applyBorder="1" applyAlignment="1">
      <alignment horizontal="center" wrapText="1"/>
    </xf>
    <xf numFmtId="1" fontId="20" fillId="0" borderId="10" xfId="0" applyNumberFormat="1" applyFont="1" applyBorder="1" applyAlignment="1">
      <alignment horizontal="center" wrapText="1"/>
    </xf>
    <xf numFmtId="2" fontId="20" fillId="0" borderId="0" xfId="0" applyNumberFormat="1" applyFont="1" applyBorder="1" applyAlignment="1">
      <alignment horizontal="center" wrapText="1"/>
    </xf>
    <xf numFmtId="2" fontId="20" fillId="0" borderId="10" xfId="0" applyNumberFormat="1" applyFont="1" applyBorder="1" applyAlignment="1">
      <alignment horizontal="center" wrapText="1"/>
    </xf>
    <xf numFmtId="3" fontId="18" fillId="0" borderId="0" xfId="0" applyNumberFormat="1" applyFont="1"/>
    <xf numFmtId="1" fontId="18" fillId="0" borderId="0" xfId="0" applyNumberFormat="1" applyFont="1"/>
    <xf numFmtId="0" fontId="18" fillId="0" borderId="0" xfId="0" applyFont="1"/>
    <xf numFmtId="2" fontId="18" fillId="0" borderId="0" xfId="0" applyNumberFormat="1" applyFont="1"/>
    <xf numFmtId="3" fontId="18" fillId="0" borderId="10" xfId="0" applyNumberFormat="1" applyFont="1" applyBorder="1"/>
    <xf numFmtId="1" fontId="18" fillId="0" borderId="10" xfId="0" applyNumberFormat="1" applyFont="1" applyBorder="1"/>
    <xf numFmtId="0" fontId="18" fillId="0" borderId="10" xfId="0" applyFont="1" applyBorder="1"/>
    <xf numFmtId="2" fontId="18" fillId="0" borderId="10" xfId="0" applyNumberFormat="1" applyFont="1" applyBorder="1"/>
    <xf numFmtId="3" fontId="18" fillId="0" borderId="0" xfId="0" applyNumberFormat="1" applyFont="1" applyBorder="1"/>
    <xf numFmtId="1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2" fontId="18" fillId="0" borderId="0" xfId="0" applyNumberFormat="1" applyFont="1" applyBorder="1"/>
    <xf numFmtId="1" fontId="20" fillId="0" borderId="1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right"/>
    </xf>
    <xf numFmtId="0" fontId="0" fillId="0" borderId="0" xfId="0" applyBorder="1" applyAlignment="1">
      <alignment wrapText="1"/>
    </xf>
    <xf numFmtId="1" fontId="20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/>
    </xf>
    <xf numFmtId="1" fontId="20" fillId="0" borderId="12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1" fontId="19" fillId="0" borderId="10" xfId="0" applyNumberFormat="1" applyFont="1" applyBorder="1" applyAlignment="1">
      <alignment horizontal="left" wrapText="1"/>
    </xf>
    <xf numFmtId="0" fontId="19" fillId="0" borderId="10" xfId="0" applyFont="1" applyBorder="1" applyAlignment="1">
      <alignment wrapText="1"/>
    </xf>
    <xf numFmtId="1" fontId="0" fillId="0" borderId="10" xfId="0" applyNumberFormat="1" applyBorder="1" applyAlignment="1">
      <alignment horizontal="left" wrapText="1"/>
    </xf>
    <xf numFmtId="1" fontId="18" fillId="0" borderId="12" xfId="0" applyNumberFormat="1" applyFont="1" applyBorder="1" applyAlignment="1">
      <alignment horizontal="center" wrapText="1"/>
    </xf>
    <xf numFmtId="2" fontId="20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workbookViewId="0">
      <selection activeCell="D74" sqref="D74"/>
    </sheetView>
  </sheetViews>
  <sheetFormatPr defaultRowHeight="14.4" x14ac:dyDescent="0.3"/>
  <cols>
    <col min="1" max="1" width="10.109375" customWidth="1"/>
    <col min="2" max="2" width="9.109375" customWidth="1"/>
    <col min="3" max="3" width="8.21875" customWidth="1"/>
    <col min="4" max="4" width="12.6640625" customWidth="1"/>
    <col min="5" max="5" width="13.5546875" customWidth="1"/>
    <col min="6" max="6" width="12.6640625" customWidth="1"/>
    <col min="7" max="7" width="13.44140625" customWidth="1"/>
    <col min="8" max="8" width="10.5546875" customWidth="1"/>
    <col min="9" max="9" width="15.109375" customWidth="1"/>
    <col min="10" max="10" width="2.5546875" customWidth="1"/>
    <col min="11" max="11" width="12.44140625" customWidth="1"/>
    <col min="12" max="12" width="12.6640625" customWidth="1"/>
    <col min="13" max="14" width="14" customWidth="1"/>
    <col min="15" max="15" width="13.109375" customWidth="1"/>
    <col min="16" max="16" width="13.6640625" customWidth="1"/>
    <col min="17" max="17" width="15" customWidth="1"/>
    <col min="18" max="18" width="11.109375" customWidth="1"/>
    <col min="19" max="19" width="11" customWidth="1"/>
  </cols>
  <sheetData>
    <row r="1" spans="1:19" ht="23.4" customHeight="1" x14ac:dyDescent="0.3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33"/>
      <c r="N1" s="33"/>
      <c r="O1" s="33"/>
      <c r="P1" s="33"/>
      <c r="Q1" s="33"/>
      <c r="R1" s="33"/>
      <c r="S1" s="33"/>
    </row>
    <row r="2" spans="1:19" ht="15.6" customHeight="1" x14ac:dyDescent="0.3">
      <c r="A2" s="27" t="s">
        <v>18</v>
      </c>
      <c r="B2" s="27" t="s">
        <v>0</v>
      </c>
      <c r="C2" s="29" t="s">
        <v>19</v>
      </c>
      <c r="D2" s="25" t="s">
        <v>13</v>
      </c>
      <c r="E2" s="25"/>
      <c r="F2" s="25"/>
      <c r="G2" s="25"/>
      <c r="H2" s="25"/>
      <c r="I2" s="25"/>
      <c r="J2" s="2"/>
      <c r="K2" s="25" t="s">
        <v>14</v>
      </c>
      <c r="L2" s="25"/>
      <c r="M2" s="25"/>
      <c r="N2" s="25"/>
      <c r="O2" s="25"/>
      <c r="P2" s="25"/>
      <c r="Q2" s="25"/>
      <c r="R2" s="27" t="s">
        <v>25</v>
      </c>
      <c r="S2" s="36" t="s">
        <v>24</v>
      </c>
    </row>
    <row r="3" spans="1:19" ht="40.799999999999997" customHeight="1" x14ac:dyDescent="0.3">
      <c r="A3" s="28"/>
      <c r="B3" s="28"/>
      <c r="C3" s="28"/>
      <c r="D3" s="23" t="s">
        <v>1</v>
      </c>
      <c r="E3" s="23" t="s">
        <v>20</v>
      </c>
      <c r="F3" s="23" t="s">
        <v>21</v>
      </c>
      <c r="G3" s="23" t="s">
        <v>2</v>
      </c>
      <c r="H3" s="23" t="s">
        <v>22</v>
      </c>
      <c r="I3" s="23" t="s">
        <v>5</v>
      </c>
      <c r="J3" s="5"/>
      <c r="K3" s="23" t="s">
        <v>1</v>
      </c>
      <c r="L3" s="23" t="s">
        <v>3</v>
      </c>
      <c r="M3" s="23" t="s">
        <v>20</v>
      </c>
      <c r="N3" s="23" t="s">
        <v>4</v>
      </c>
      <c r="O3" s="23" t="s">
        <v>21</v>
      </c>
      <c r="P3" s="23" t="s">
        <v>22</v>
      </c>
      <c r="Q3" s="23" t="s">
        <v>5</v>
      </c>
      <c r="R3" s="28"/>
      <c r="S3" s="37"/>
    </row>
    <row r="4" spans="1:19" ht="14.4" customHeight="1" x14ac:dyDescent="0.3">
      <c r="A4" s="22"/>
      <c r="B4" s="22"/>
      <c r="C4" s="22"/>
      <c r="D4" s="26" t="s">
        <v>12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8"/>
    </row>
    <row r="5" spans="1:19" x14ac:dyDescent="0.3">
      <c r="A5" s="8">
        <v>1826.002</v>
      </c>
      <c r="B5" s="9">
        <v>1939</v>
      </c>
      <c r="C5" s="10">
        <v>1</v>
      </c>
      <c r="D5" s="8">
        <f>D40/$A5</f>
        <v>219658.87003409636</v>
      </c>
      <c r="E5" s="8">
        <f t="shared" ref="E5:I5" si="0">E40/$A5</f>
        <v>13814868.689081393</v>
      </c>
      <c r="F5" s="8">
        <f t="shared" si="0"/>
        <v>2118566.7573200907</v>
      </c>
      <c r="G5" s="8">
        <f t="shared" si="0"/>
        <v>31787632.670719966</v>
      </c>
      <c r="H5" s="8">
        <f t="shared" si="0"/>
        <v>0</v>
      </c>
      <c r="I5" s="8">
        <f t="shared" si="0"/>
        <v>47940724.849151313</v>
      </c>
      <c r="J5" s="8"/>
      <c r="K5" s="8">
        <f t="shared" ref="K5:Q5" si="1">K40/$A5</f>
        <v>2062433.7016060224</v>
      </c>
      <c r="L5" s="8">
        <f t="shared" si="1"/>
        <v>1997184.7566432019</v>
      </c>
      <c r="M5" s="8">
        <f t="shared" si="1"/>
        <v>22565682.710095607</v>
      </c>
      <c r="N5" s="8">
        <f t="shared" si="1"/>
        <v>18604252.762045167</v>
      </c>
      <c r="O5" s="8">
        <f t="shared" si="1"/>
        <v>1072990.7196158601</v>
      </c>
      <c r="P5" s="8">
        <f t="shared" si="1"/>
        <v>1679626.0770798719</v>
      </c>
      <c r="Q5" s="8">
        <f t="shared" si="1"/>
        <v>47982169.325115748</v>
      </c>
      <c r="R5" s="8">
        <f>I5-Q5</f>
        <v>-41444.475964434445</v>
      </c>
      <c r="S5" s="11">
        <f>(R5/Q5)*100</f>
        <v>-8.6374744092157549E-2</v>
      </c>
    </row>
    <row r="6" spans="1:19" x14ac:dyDescent="0.3">
      <c r="A6" s="8">
        <v>4749.0049999999992</v>
      </c>
      <c r="B6" s="9">
        <v>1952</v>
      </c>
      <c r="C6" s="10">
        <v>2</v>
      </c>
      <c r="D6" s="8">
        <f>(D41-D40)/$A6</f>
        <v>392726.21359632182</v>
      </c>
      <c r="E6" s="8">
        <f t="shared" ref="E6:I6" si="2">(E41-E40)/$A6</f>
        <v>12749552.043006906</v>
      </c>
      <c r="F6" s="8">
        <f t="shared" si="2"/>
        <v>1988449.7944306231</v>
      </c>
      <c r="G6" s="8">
        <f t="shared" si="2"/>
        <v>39251604.099806175</v>
      </c>
      <c r="H6" s="8">
        <f t="shared" si="2"/>
        <v>0</v>
      </c>
      <c r="I6" s="8">
        <f t="shared" si="2"/>
        <v>54382330.331511557</v>
      </c>
      <c r="J6" s="8"/>
      <c r="K6" s="8">
        <f t="shared" ref="K6:Q21" si="3">(K41-K40)/$A6</f>
        <v>1286858.2484120361</v>
      </c>
      <c r="L6" s="8">
        <f t="shared" si="3"/>
        <v>2655641.0464928974</v>
      </c>
      <c r="M6" s="8">
        <f t="shared" si="3"/>
        <v>25025743.603975996</v>
      </c>
      <c r="N6" s="8">
        <f t="shared" si="3"/>
        <v>20233418.730870996</v>
      </c>
      <c r="O6" s="8">
        <f t="shared" si="3"/>
        <v>1112295.7032051978</v>
      </c>
      <c r="P6" s="8">
        <f t="shared" si="3"/>
        <v>4138474.9858128182</v>
      </c>
      <c r="Q6" s="8">
        <f t="shared" si="3"/>
        <v>54452430.593777023</v>
      </c>
      <c r="R6" s="8">
        <f>I6-Q6</f>
        <v>-70100.262265466154</v>
      </c>
      <c r="S6" s="11">
        <f>(R6/Q6)*100</f>
        <v>-0.12873670009044078</v>
      </c>
    </row>
    <row r="7" spans="1:19" x14ac:dyDescent="0.3">
      <c r="A7" s="8">
        <v>2191.0040000000008</v>
      </c>
      <c r="B7" s="9">
        <v>1958</v>
      </c>
      <c r="C7" s="10">
        <v>3</v>
      </c>
      <c r="D7" s="8">
        <f t="shared" ref="D7:I22" si="4">(D42-D41)/$A7</f>
        <v>721350.13172043476</v>
      </c>
      <c r="E7" s="8">
        <f t="shared" si="4"/>
        <v>13542517.822879368</v>
      </c>
      <c r="F7" s="8">
        <f t="shared" si="4"/>
        <v>1985438.9019828346</v>
      </c>
      <c r="G7" s="8">
        <f t="shared" si="4"/>
        <v>37926662.35570541</v>
      </c>
      <c r="H7" s="8">
        <f t="shared" si="4"/>
        <v>0</v>
      </c>
      <c r="I7" s="8">
        <f t="shared" si="4"/>
        <v>54175978.79328379</v>
      </c>
      <c r="J7" s="8"/>
      <c r="K7" s="8">
        <f t="shared" si="3"/>
        <v>66556.60692540952</v>
      </c>
      <c r="L7" s="8">
        <f t="shared" si="3"/>
        <v>2584726.9142365772</v>
      </c>
      <c r="M7" s="8">
        <f t="shared" si="3"/>
        <v>24020044.260987192</v>
      </c>
      <c r="N7" s="8">
        <f t="shared" si="3"/>
        <v>20544324.468599778</v>
      </c>
      <c r="O7" s="8">
        <f t="shared" si="3"/>
        <v>1094747.2409908879</v>
      </c>
      <c r="P7" s="8">
        <f t="shared" si="3"/>
        <v>5850202.7381054508</v>
      </c>
      <c r="Q7" s="8">
        <f t="shared" si="3"/>
        <v>54160604.332990699</v>
      </c>
      <c r="R7" s="8">
        <f t="shared" ref="R7:R30" si="5">I7-Q7</f>
        <v>15374.460293091834</v>
      </c>
      <c r="S7" s="11">
        <f t="shared" ref="S7:S30" si="6">(R7/Q7)*100</f>
        <v>2.8386796053024896E-2</v>
      </c>
    </row>
    <row r="8" spans="1:19" x14ac:dyDescent="0.3">
      <c r="A8" s="8">
        <v>1825.9989999999998</v>
      </c>
      <c r="B8" s="9">
        <v>1963</v>
      </c>
      <c r="C8" s="10">
        <v>4</v>
      </c>
      <c r="D8" s="8">
        <f t="shared" si="4"/>
        <v>457861.57823744707</v>
      </c>
      <c r="E8" s="8">
        <f t="shared" si="4"/>
        <v>13551024.498918127</v>
      </c>
      <c r="F8" s="8">
        <f t="shared" si="4"/>
        <v>2008844.5963004364</v>
      </c>
      <c r="G8" s="8">
        <f t="shared" si="4"/>
        <v>37825598.213361569</v>
      </c>
      <c r="H8" s="8">
        <f t="shared" si="4"/>
        <v>357.61961671391936</v>
      </c>
      <c r="I8" s="8">
        <f t="shared" si="4"/>
        <v>53843667.743520126</v>
      </c>
      <c r="J8" s="8"/>
      <c r="K8" s="8">
        <f t="shared" si="3"/>
        <v>418779.77808312059</v>
      </c>
      <c r="L8" s="8">
        <f t="shared" si="3"/>
        <v>2556198.1315433364</v>
      </c>
      <c r="M8" s="8">
        <f t="shared" si="3"/>
        <v>23663058.076154482</v>
      </c>
      <c r="N8" s="8">
        <f t="shared" si="3"/>
        <v>19344104.10520488</v>
      </c>
      <c r="O8" s="8">
        <f t="shared" si="3"/>
        <v>1071820.1532421431</v>
      </c>
      <c r="P8" s="8">
        <f t="shared" si="3"/>
        <v>6731378.1617624117</v>
      </c>
      <c r="Q8" s="8">
        <f t="shared" si="3"/>
        <v>53785327.751000963</v>
      </c>
      <c r="R8" s="8">
        <f t="shared" si="5"/>
        <v>58339.992519162595</v>
      </c>
      <c r="S8" s="11">
        <f t="shared" si="6"/>
        <v>0.1084682290851651</v>
      </c>
    </row>
    <row r="9" spans="1:19" x14ac:dyDescent="0.3">
      <c r="A9" s="8">
        <v>2557</v>
      </c>
      <c r="B9" s="9">
        <v>1970</v>
      </c>
      <c r="C9" s="10">
        <v>5</v>
      </c>
      <c r="D9" s="8">
        <f t="shared" si="4"/>
        <v>863329.31403989054</v>
      </c>
      <c r="E9" s="8">
        <f t="shared" si="4"/>
        <v>14223298.327727806</v>
      </c>
      <c r="F9" s="8">
        <f t="shared" si="4"/>
        <v>2093434.0430191632</v>
      </c>
      <c r="G9" s="8">
        <f t="shared" si="4"/>
        <v>34250389.975752838</v>
      </c>
      <c r="H9" s="8">
        <f t="shared" si="4"/>
        <v>508.66579487680877</v>
      </c>
      <c r="I9" s="8">
        <f t="shared" si="4"/>
        <v>51430971.469691046</v>
      </c>
      <c r="J9" s="8"/>
      <c r="K9" s="8">
        <f t="shared" si="3"/>
        <v>130902.60148611655</v>
      </c>
      <c r="L9" s="8">
        <f t="shared" si="3"/>
        <v>2198615.7027766914</v>
      </c>
      <c r="M9" s="8">
        <f t="shared" si="3"/>
        <v>22317718.376222134</v>
      </c>
      <c r="N9" s="8">
        <f t="shared" si="3"/>
        <v>18095567.342980053</v>
      </c>
      <c r="O9" s="8">
        <f t="shared" si="3"/>
        <v>1045194.0367618303</v>
      </c>
      <c r="P9" s="8">
        <f t="shared" si="3"/>
        <v>7573726.6609307779</v>
      </c>
      <c r="Q9" s="8">
        <f t="shared" si="3"/>
        <v>51361744.744622603</v>
      </c>
      <c r="R9" s="8">
        <f t="shared" si="5"/>
        <v>69226.725068442523</v>
      </c>
      <c r="S9" s="11">
        <f t="shared" si="6"/>
        <v>0.13478265859667923</v>
      </c>
    </row>
    <row r="10" spans="1:19" x14ac:dyDescent="0.3">
      <c r="A10" s="8">
        <v>3287.01</v>
      </c>
      <c r="B10" s="9">
        <v>1979</v>
      </c>
      <c r="C10" s="10">
        <v>6</v>
      </c>
      <c r="D10" s="8">
        <f t="shared" si="4"/>
        <v>531836.47387747525</v>
      </c>
      <c r="E10" s="8">
        <f t="shared" si="4"/>
        <v>14518407.89532128</v>
      </c>
      <c r="F10" s="8">
        <f t="shared" si="4"/>
        <v>2201618.2244653953</v>
      </c>
      <c r="G10" s="8">
        <f t="shared" si="4"/>
        <v>36844438.450750068</v>
      </c>
      <c r="H10" s="8">
        <f t="shared" si="4"/>
        <v>1918.9178006759942</v>
      </c>
      <c r="I10" s="8">
        <f t="shared" si="4"/>
        <v>54098218.351632632</v>
      </c>
      <c r="J10" s="8"/>
      <c r="K10" s="8">
        <f t="shared" si="3"/>
        <v>150182.67909133225</v>
      </c>
      <c r="L10" s="8">
        <f t="shared" si="3"/>
        <v>2082914.3373460986</v>
      </c>
      <c r="M10" s="8">
        <f t="shared" si="3"/>
        <v>21869717.356503326</v>
      </c>
      <c r="N10" s="8">
        <f t="shared" si="3"/>
        <v>18308623.173035674</v>
      </c>
      <c r="O10" s="8">
        <f t="shared" si="3"/>
        <v>1082343.2116117687</v>
      </c>
      <c r="P10" s="8">
        <f t="shared" si="3"/>
        <v>10526472.396494078</v>
      </c>
      <c r="Q10" s="8">
        <f t="shared" si="3"/>
        <v>54020241.315968007</v>
      </c>
      <c r="R10" s="8">
        <f t="shared" si="5"/>
        <v>77977.035664625466</v>
      </c>
      <c r="S10" s="11">
        <f t="shared" si="6"/>
        <v>0.14434781068180086</v>
      </c>
    </row>
    <row r="11" spans="1:19" x14ac:dyDescent="0.3">
      <c r="A11" s="8">
        <v>3653</v>
      </c>
      <c r="B11" s="9">
        <f>B12-1</f>
        <v>1989</v>
      </c>
      <c r="C11" s="10">
        <v>7</v>
      </c>
      <c r="D11" s="8">
        <f t="shared" si="4"/>
        <v>1543056.1532986586</v>
      </c>
      <c r="E11" s="8">
        <f t="shared" si="4"/>
        <v>16616690.474678347</v>
      </c>
      <c r="F11" s="8">
        <f t="shared" si="4"/>
        <v>2365207.336435806</v>
      </c>
      <c r="G11" s="8">
        <f t="shared" si="4"/>
        <v>34685228.500410624</v>
      </c>
      <c r="H11" s="8">
        <f t="shared" si="4"/>
        <v>2490.6877908568299</v>
      </c>
      <c r="I11" s="8">
        <f t="shared" si="4"/>
        <v>55201076.769778267</v>
      </c>
      <c r="J11" s="8"/>
      <c r="K11" s="8">
        <f t="shared" si="3"/>
        <v>168094.09909663291</v>
      </c>
      <c r="L11" s="8">
        <f t="shared" si="3"/>
        <v>1982405.6939501779</v>
      </c>
      <c r="M11" s="8">
        <f t="shared" si="3"/>
        <v>19961201.738844786</v>
      </c>
      <c r="N11" s="8">
        <f t="shared" si="3"/>
        <v>16627046.526142897</v>
      </c>
      <c r="O11" s="8">
        <f t="shared" si="3"/>
        <v>996609.05119080213</v>
      </c>
      <c r="P11" s="8">
        <f t="shared" si="3"/>
        <v>15478433.04243088</v>
      </c>
      <c r="Q11" s="8">
        <f t="shared" si="3"/>
        <v>55218857.802354231</v>
      </c>
      <c r="R11" s="8">
        <f t="shared" si="5"/>
        <v>-17781.032575964928</v>
      </c>
      <c r="S11" s="11">
        <f t="shared" si="6"/>
        <v>-3.2201014804777148E-2</v>
      </c>
    </row>
    <row r="12" spans="1:19" x14ac:dyDescent="0.3">
      <c r="A12" s="8">
        <v>365</v>
      </c>
      <c r="B12" s="9">
        <f t="shared" ref="B12:B28" si="7">B13-1</f>
        <v>1990</v>
      </c>
      <c r="C12" s="10">
        <v>8</v>
      </c>
      <c r="D12" s="8">
        <f t="shared" si="4"/>
        <v>6133720.7232876709</v>
      </c>
      <c r="E12" s="8">
        <f t="shared" si="4"/>
        <v>17128776.241095889</v>
      </c>
      <c r="F12" s="8">
        <f t="shared" si="4"/>
        <v>2506684.6684931507</v>
      </c>
      <c r="G12" s="8">
        <f t="shared" si="4"/>
        <v>28905326.115068492</v>
      </c>
      <c r="H12" s="8">
        <f t="shared" si="4"/>
        <v>1834.4383561643835</v>
      </c>
      <c r="I12" s="8">
        <f t="shared" si="4"/>
        <v>54794520.547945209</v>
      </c>
      <c r="J12" s="8"/>
      <c r="K12" s="8">
        <f t="shared" si="3"/>
        <v>78856.416438356158</v>
      </c>
      <c r="L12" s="8">
        <f t="shared" si="3"/>
        <v>1772445.8082191781</v>
      </c>
      <c r="M12" s="8">
        <f t="shared" si="3"/>
        <v>19250975.561643835</v>
      </c>
      <c r="N12" s="8">
        <f t="shared" si="3"/>
        <v>15017978.389041096</v>
      </c>
      <c r="O12" s="8">
        <f t="shared" si="3"/>
        <v>967946.52054794517</v>
      </c>
      <c r="P12" s="8">
        <f t="shared" si="3"/>
        <v>17684530.498630136</v>
      </c>
      <c r="Q12" s="8">
        <f t="shared" si="3"/>
        <v>54794520.547945209</v>
      </c>
      <c r="R12" s="8">
        <f t="shared" si="5"/>
        <v>0</v>
      </c>
      <c r="S12" s="11">
        <f t="shared" si="6"/>
        <v>0</v>
      </c>
    </row>
    <row r="13" spans="1:19" x14ac:dyDescent="0.3">
      <c r="A13" s="8">
        <v>365</v>
      </c>
      <c r="B13" s="9">
        <f t="shared" si="7"/>
        <v>1991</v>
      </c>
      <c r="C13" s="10">
        <v>9</v>
      </c>
      <c r="D13" s="8">
        <f t="shared" si="4"/>
        <v>4959877.2602739725</v>
      </c>
      <c r="E13" s="8">
        <f t="shared" si="4"/>
        <v>16838083.682191782</v>
      </c>
      <c r="F13" s="8">
        <f t="shared" si="4"/>
        <v>2592487.4520547944</v>
      </c>
      <c r="G13" s="8">
        <f t="shared" si="4"/>
        <v>29198352.832876712</v>
      </c>
      <c r="H13" s="8">
        <f t="shared" si="4"/>
        <v>1027.1561643835616</v>
      </c>
      <c r="I13" s="8">
        <f t="shared" si="4"/>
        <v>53698630.1369863</v>
      </c>
      <c r="J13" s="8"/>
      <c r="K13" s="8">
        <f t="shared" si="3"/>
        <v>116620.97534246575</v>
      </c>
      <c r="L13" s="8">
        <f t="shared" si="3"/>
        <v>1588799.1232876712</v>
      </c>
      <c r="M13" s="8">
        <f t="shared" si="3"/>
        <v>18919345.446575344</v>
      </c>
      <c r="N13" s="8">
        <f t="shared" si="3"/>
        <v>14048314.915068492</v>
      </c>
      <c r="O13" s="8">
        <f t="shared" si="3"/>
        <v>948274.49863013695</v>
      </c>
      <c r="P13" s="8">
        <f t="shared" si="3"/>
        <v>17874225.797260273</v>
      </c>
      <c r="Q13" s="8">
        <f t="shared" si="3"/>
        <v>53424657.534246579</v>
      </c>
      <c r="R13" s="8">
        <f t="shared" si="5"/>
        <v>273972.60273972154</v>
      </c>
      <c r="S13" s="11">
        <f t="shared" si="6"/>
        <v>0.51282051282050445</v>
      </c>
    </row>
    <row r="14" spans="1:19" x14ac:dyDescent="0.3">
      <c r="A14" s="8">
        <v>366</v>
      </c>
      <c r="B14" s="9">
        <f t="shared" si="7"/>
        <v>1992</v>
      </c>
      <c r="C14" s="10">
        <v>10</v>
      </c>
      <c r="D14" s="8">
        <f t="shared" si="4"/>
        <v>229840.43715846995</v>
      </c>
      <c r="E14" s="8">
        <f t="shared" si="4"/>
        <v>16820548.546448089</v>
      </c>
      <c r="F14" s="8">
        <f t="shared" si="4"/>
        <v>2446106.5792349726</v>
      </c>
      <c r="G14" s="8">
        <f t="shared" si="4"/>
        <v>39716606.601092897</v>
      </c>
      <c r="H14" s="8">
        <f t="shared" si="4"/>
        <v>2216.0109289617485</v>
      </c>
      <c r="I14" s="8">
        <f t="shared" si="4"/>
        <v>59016393.442622952</v>
      </c>
      <c r="J14" s="8"/>
      <c r="K14" s="8">
        <f t="shared" si="3"/>
        <v>8652752.4371584691</v>
      </c>
      <c r="L14" s="8">
        <f t="shared" si="3"/>
        <v>1793029.5956284152</v>
      </c>
      <c r="M14" s="8">
        <f t="shared" si="3"/>
        <v>18831304.043715846</v>
      </c>
      <c r="N14" s="8">
        <f t="shared" si="3"/>
        <v>15485028.721311476</v>
      </c>
      <c r="O14" s="8">
        <f t="shared" si="3"/>
        <v>1000280.131147541</v>
      </c>
      <c r="P14" s="8">
        <f t="shared" si="3"/>
        <v>13498088.218579235</v>
      </c>
      <c r="Q14" s="8">
        <f t="shared" si="3"/>
        <v>59289617.486338794</v>
      </c>
      <c r="R14" s="8">
        <f t="shared" si="5"/>
        <v>-273224.04371584207</v>
      </c>
      <c r="S14" s="11">
        <f t="shared" si="6"/>
        <v>-0.46082949308754939</v>
      </c>
    </row>
    <row r="15" spans="1:19" x14ac:dyDescent="0.3">
      <c r="A15" s="8">
        <v>365</v>
      </c>
      <c r="B15" s="9">
        <f t="shared" si="7"/>
        <v>1993</v>
      </c>
      <c r="C15" s="10">
        <v>11</v>
      </c>
      <c r="D15" s="8">
        <f t="shared" si="4"/>
        <v>48012.975342465754</v>
      </c>
      <c r="E15" s="8">
        <f t="shared" si="4"/>
        <v>20263192.547945205</v>
      </c>
      <c r="F15" s="8">
        <f t="shared" si="4"/>
        <v>2269789.9835616439</v>
      </c>
      <c r="G15" s="8">
        <f t="shared" si="4"/>
        <v>44066765.501369864</v>
      </c>
      <c r="H15" s="8">
        <f t="shared" si="4"/>
        <v>2752.9643835616439</v>
      </c>
      <c r="I15" s="8">
        <f t="shared" si="4"/>
        <v>66849315.06849315</v>
      </c>
      <c r="J15" s="8"/>
      <c r="K15" s="8">
        <f t="shared" si="3"/>
        <v>12454743.671232877</v>
      </c>
      <c r="L15" s="8">
        <f t="shared" si="3"/>
        <v>2559293.0191780822</v>
      </c>
      <c r="M15" s="8">
        <f t="shared" si="3"/>
        <v>17280855.671232875</v>
      </c>
      <c r="N15" s="8">
        <f t="shared" si="3"/>
        <v>19592480.964383561</v>
      </c>
      <c r="O15" s="8">
        <f t="shared" si="3"/>
        <v>1159987.2</v>
      </c>
      <c r="P15" s="8">
        <f t="shared" si="3"/>
        <v>13602445.676712329</v>
      </c>
      <c r="Q15" s="8">
        <f t="shared" si="3"/>
        <v>66575342.465753421</v>
      </c>
      <c r="R15" s="8">
        <f t="shared" si="5"/>
        <v>273972.60273972899</v>
      </c>
      <c r="S15" s="11">
        <f t="shared" si="6"/>
        <v>0.41152263374486042</v>
      </c>
    </row>
    <row r="16" spans="1:19" x14ac:dyDescent="0.3">
      <c r="A16" s="8">
        <v>365</v>
      </c>
      <c r="B16" s="9">
        <f t="shared" si="7"/>
        <v>1994</v>
      </c>
      <c r="C16" s="10">
        <v>12</v>
      </c>
      <c r="D16" s="8">
        <f t="shared" si="4"/>
        <v>13637430.005479451</v>
      </c>
      <c r="E16" s="8">
        <f t="shared" si="4"/>
        <v>14999035.791780822</v>
      </c>
      <c r="F16" s="8">
        <f t="shared" si="4"/>
        <v>2399021.5890410957</v>
      </c>
      <c r="G16" s="8">
        <f t="shared" si="4"/>
        <v>29203739.353424657</v>
      </c>
      <c r="H16" s="8">
        <f t="shared" si="4"/>
        <v>2848.0054794520547</v>
      </c>
      <c r="I16" s="8">
        <f t="shared" si="4"/>
        <v>60000000</v>
      </c>
      <c r="J16" s="8"/>
      <c r="K16" s="8">
        <f t="shared" si="3"/>
        <v>214922.1698630137</v>
      </c>
      <c r="L16" s="8">
        <f t="shared" si="3"/>
        <v>2060153.3369863015</v>
      </c>
      <c r="M16" s="8">
        <f t="shared" si="3"/>
        <v>23928270.90410959</v>
      </c>
      <c r="N16" s="8">
        <f t="shared" si="3"/>
        <v>16069876.076712329</v>
      </c>
      <c r="O16" s="8">
        <f t="shared" si="3"/>
        <v>1065363.9890410958</v>
      </c>
      <c r="P16" s="8">
        <f t="shared" si="3"/>
        <v>16953310.334246576</v>
      </c>
      <c r="Q16" s="8">
        <f t="shared" si="3"/>
        <v>60273972.602739729</v>
      </c>
      <c r="R16" s="8">
        <f t="shared" si="5"/>
        <v>-273972.60273972899</v>
      </c>
      <c r="S16" s="11">
        <f t="shared" si="6"/>
        <v>-0.45454545454545947</v>
      </c>
    </row>
    <row r="17" spans="1:19" x14ac:dyDescent="0.3">
      <c r="A17" s="8">
        <v>365</v>
      </c>
      <c r="B17" s="9">
        <f t="shared" si="7"/>
        <v>1995</v>
      </c>
      <c r="C17" s="10">
        <v>13</v>
      </c>
      <c r="D17" s="8">
        <f t="shared" si="4"/>
        <v>296527.95616438356</v>
      </c>
      <c r="E17" s="8">
        <f t="shared" si="4"/>
        <v>17117644.098630138</v>
      </c>
      <c r="F17" s="8">
        <f t="shared" si="4"/>
        <v>2413733.5232876712</v>
      </c>
      <c r="G17" s="8">
        <f t="shared" si="4"/>
        <v>41461485.063013695</v>
      </c>
      <c r="H17" s="8">
        <f t="shared" si="4"/>
        <v>1655.4739726027397</v>
      </c>
      <c r="I17" s="8">
        <f t="shared" si="4"/>
        <v>61369863.01369863</v>
      </c>
      <c r="J17" s="8"/>
      <c r="K17" s="8">
        <f t="shared" si="3"/>
        <v>7513747.2876712326</v>
      </c>
      <c r="L17" s="8">
        <f t="shared" si="3"/>
        <v>2158311.4520547944</v>
      </c>
      <c r="M17" s="8">
        <f t="shared" si="3"/>
        <v>19113260.186301369</v>
      </c>
      <c r="N17" s="8">
        <f t="shared" si="3"/>
        <v>15977766.575342465</v>
      </c>
      <c r="O17" s="8">
        <f t="shared" si="3"/>
        <v>1102435.5945205479</v>
      </c>
      <c r="P17" s="8">
        <f t="shared" si="3"/>
        <v>15534411.046575343</v>
      </c>
      <c r="Q17" s="8">
        <f t="shared" si="3"/>
        <v>61369863.01369863</v>
      </c>
      <c r="R17" s="8">
        <f t="shared" si="5"/>
        <v>0</v>
      </c>
      <c r="S17" s="11">
        <f t="shared" si="6"/>
        <v>0</v>
      </c>
    </row>
    <row r="18" spans="1:19" x14ac:dyDescent="0.3">
      <c r="A18" s="8">
        <v>366</v>
      </c>
      <c r="B18" s="9">
        <f t="shared" si="7"/>
        <v>1996</v>
      </c>
      <c r="C18" s="10">
        <v>14</v>
      </c>
      <c r="D18" s="8">
        <f t="shared" si="4"/>
        <v>2566737.1366120218</v>
      </c>
      <c r="E18" s="8">
        <f t="shared" si="4"/>
        <v>16410859.016393442</v>
      </c>
      <c r="F18" s="8">
        <f t="shared" si="4"/>
        <v>2388023.9562841528</v>
      </c>
      <c r="G18" s="8">
        <f t="shared" si="4"/>
        <v>34932657.661202185</v>
      </c>
      <c r="H18" s="8">
        <f t="shared" si="4"/>
        <v>1449.9890710382513</v>
      </c>
      <c r="I18" s="8">
        <f t="shared" si="4"/>
        <v>56284153.005464479</v>
      </c>
      <c r="J18" s="8"/>
      <c r="K18" s="8">
        <f t="shared" si="3"/>
        <v>1483591.3442622952</v>
      </c>
      <c r="L18" s="8">
        <f t="shared" si="3"/>
        <v>2149135.3879781421</v>
      </c>
      <c r="M18" s="8">
        <f t="shared" si="3"/>
        <v>20888257.049180329</v>
      </c>
      <c r="N18" s="8">
        <f t="shared" si="3"/>
        <v>16801747.234972678</v>
      </c>
      <c r="O18" s="8">
        <f t="shared" si="3"/>
        <v>1089060.3715846995</v>
      </c>
      <c r="P18" s="8">
        <f t="shared" si="3"/>
        <v>13880918.732240437</v>
      </c>
      <c r="Q18" s="8">
        <f t="shared" si="3"/>
        <v>56284153.005464479</v>
      </c>
      <c r="R18" s="8">
        <f t="shared" si="5"/>
        <v>0</v>
      </c>
      <c r="S18" s="11">
        <f t="shared" si="6"/>
        <v>0</v>
      </c>
    </row>
    <row r="19" spans="1:19" x14ac:dyDescent="0.3">
      <c r="A19" s="8">
        <v>365</v>
      </c>
      <c r="B19" s="9">
        <f t="shared" si="7"/>
        <v>1997</v>
      </c>
      <c r="C19" s="10">
        <v>15</v>
      </c>
      <c r="D19" s="8">
        <f t="shared" si="4"/>
        <v>182984.59178082191</v>
      </c>
      <c r="E19" s="8">
        <f t="shared" si="4"/>
        <v>16566154.169863014</v>
      </c>
      <c r="F19" s="8">
        <f t="shared" si="4"/>
        <v>2331768.6356164385</v>
      </c>
      <c r="G19" s="8">
        <f t="shared" si="4"/>
        <v>38791566.378082193</v>
      </c>
      <c r="H19" s="8">
        <f t="shared" si="4"/>
        <v>15106.69589041096</v>
      </c>
      <c r="I19" s="8">
        <f t="shared" si="4"/>
        <v>58082191.780821919</v>
      </c>
      <c r="J19" s="8"/>
      <c r="K19" s="8">
        <f t="shared" si="3"/>
        <v>4614789.2602739725</v>
      </c>
      <c r="L19" s="8">
        <f t="shared" si="3"/>
        <v>2273380.9972602739</v>
      </c>
      <c r="M19" s="8">
        <f t="shared" si="3"/>
        <v>19999342.816438355</v>
      </c>
      <c r="N19" s="8">
        <f t="shared" si="3"/>
        <v>17436436.339726027</v>
      </c>
      <c r="O19" s="8">
        <f t="shared" si="3"/>
        <v>1129732.909589041</v>
      </c>
      <c r="P19" s="8">
        <f t="shared" si="3"/>
        <v>12493271.320547946</v>
      </c>
      <c r="Q19" s="8">
        <f t="shared" si="3"/>
        <v>58082191.780821919</v>
      </c>
      <c r="R19" s="8">
        <f t="shared" si="5"/>
        <v>0</v>
      </c>
      <c r="S19" s="11">
        <f t="shared" si="6"/>
        <v>0</v>
      </c>
    </row>
    <row r="20" spans="1:19" x14ac:dyDescent="0.3">
      <c r="A20" s="8">
        <v>365</v>
      </c>
      <c r="B20" s="9">
        <f t="shared" si="7"/>
        <v>1998</v>
      </c>
      <c r="C20" s="10">
        <v>16</v>
      </c>
      <c r="D20" s="8">
        <f t="shared" si="4"/>
        <v>264332.27397260274</v>
      </c>
      <c r="E20" s="8">
        <f t="shared" si="4"/>
        <v>18490398.860273972</v>
      </c>
      <c r="F20" s="8">
        <f t="shared" si="4"/>
        <v>2319233.7534246575</v>
      </c>
      <c r="G20" s="8">
        <f t="shared" si="4"/>
        <v>41860805.786301367</v>
      </c>
      <c r="H20" s="8">
        <f t="shared" si="4"/>
        <v>5887.6164383561645</v>
      </c>
      <c r="I20" s="8">
        <f t="shared" si="4"/>
        <v>62739726.02739726</v>
      </c>
      <c r="J20" s="8"/>
      <c r="K20" s="8">
        <f t="shared" si="3"/>
        <v>4069914.6520547946</v>
      </c>
      <c r="L20" s="8">
        <f t="shared" si="3"/>
        <v>2359195.0027397261</v>
      </c>
      <c r="M20" s="8">
        <f t="shared" si="3"/>
        <v>19358885.523287673</v>
      </c>
      <c r="N20" s="8">
        <f t="shared" si="3"/>
        <v>20720238.816438355</v>
      </c>
      <c r="O20" s="8">
        <f t="shared" si="3"/>
        <v>1140281.5123287672</v>
      </c>
      <c r="P20" s="8">
        <f t="shared" si="3"/>
        <v>15320566.180821918</v>
      </c>
      <c r="Q20" s="8">
        <f t="shared" si="3"/>
        <v>63013698.630136989</v>
      </c>
      <c r="R20" s="8">
        <f t="shared" si="5"/>
        <v>-273972.60273972899</v>
      </c>
      <c r="S20" s="11">
        <f t="shared" si="6"/>
        <v>-0.43478260869565688</v>
      </c>
    </row>
    <row r="21" spans="1:19" x14ac:dyDescent="0.3">
      <c r="A21" s="8">
        <v>365</v>
      </c>
      <c r="B21" s="9">
        <f t="shared" si="7"/>
        <v>1999</v>
      </c>
      <c r="C21" s="10">
        <v>17</v>
      </c>
      <c r="D21" s="8">
        <f t="shared" si="4"/>
        <v>63768.547945205479</v>
      </c>
      <c r="E21" s="8">
        <f t="shared" si="4"/>
        <v>17539947.30958904</v>
      </c>
      <c r="F21" s="8">
        <f t="shared" si="4"/>
        <v>2269284.9972602739</v>
      </c>
      <c r="G21" s="8">
        <f t="shared" si="4"/>
        <v>42791237.435616441</v>
      </c>
      <c r="H21" s="8">
        <f t="shared" si="4"/>
        <v>33942.564383561643</v>
      </c>
      <c r="I21" s="8">
        <f t="shared" si="4"/>
        <v>62739726.02739726</v>
      </c>
      <c r="J21" s="8"/>
      <c r="K21" s="8">
        <f t="shared" si="3"/>
        <v>4192609.4904109589</v>
      </c>
      <c r="L21" s="8">
        <f t="shared" si="3"/>
        <v>2517424.0438356167</v>
      </c>
      <c r="M21" s="8">
        <f t="shared" si="3"/>
        <v>20422543.780821919</v>
      </c>
      <c r="N21" s="8">
        <f t="shared" si="3"/>
        <v>20559810.279452056</v>
      </c>
      <c r="O21" s="8">
        <f t="shared" si="3"/>
        <v>1145011.5506849315</v>
      </c>
      <c r="P21" s="8">
        <f t="shared" si="3"/>
        <v>13853726.860273972</v>
      </c>
      <c r="Q21" s="8">
        <f t="shared" si="3"/>
        <v>62739726.02739726</v>
      </c>
      <c r="R21" s="8">
        <f t="shared" si="5"/>
        <v>0</v>
      </c>
      <c r="S21" s="11">
        <f t="shared" si="6"/>
        <v>0</v>
      </c>
    </row>
    <row r="22" spans="1:19" x14ac:dyDescent="0.3">
      <c r="A22" s="8">
        <v>366</v>
      </c>
      <c r="B22" s="9">
        <f t="shared" si="7"/>
        <v>2000</v>
      </c>
      <c r="C22" s="10">
        <v>18</v>
      </c>
      <c r="D22" s="8">
        <f t="shared" si="4"/>
        <v>5701508.896174863</v>
      </c>
      <c r="E22" s="8">
        <f t="shared" si="4"/>
        <v>16735494.994535519</v>
      </c>
      <c r="F22" s="8">
        <f t="shared" si="4"/>
        <v>2337260.4153005467</v>
      </c>
      <c r="G22" s="8">
        <f t="shared" si="4"/>
        <v>35687933.202185795</v>
      </c>
      <c r="H22" s="8">
        <f t="shared" si="4"/>
        <v>24942.284153005465</v>
      </c>
      <c r="I22" s="8">
        <f t="shared" si="4"/>
        <v>60655737.704918034</v>
      </c>
      <c r="J22" s="8"/>
      <c r="K22" s="8">
        <f t="shared" ref="K22:Q30" si="8">(K57-K56)/$A22</f>
        <v>311821.98907103826</v>
      </c>
      <c r="L22" s="8">
        <f t="shared" si="8"/>
        <v>2197918.0765027325</v>
      </c>
      <c r="M22" s="8">
        <f t="shared" si="8"/>
        <v>21273683.934426229</v>
      </c>
      <c r="N22" s="8">
        <f t="shared" si="8"/>
        <v>19683182.513661202</v>
      </c>
      <c r="O22" s="8">
        <f t="shared" si="8"/>
        <v>1094812.6775956284</v>
      </c>
      <c r="P22" s="8">
        <f t="shared" si="8"/>
        <v>15934290.535519125</v>
      </c>
      <c r="Q22" s="8">
        <f t="shared" si="8"/>
        <v>60382513.661202185</v>
      </c>
      <c r="R22" s="8">
        <f t="shared" si="5"/>
        <v>273224.04371584952</v>
      </c>
      <c r="S22" s="11">
        <f t="shared" si="6"/>
        <v>0.45248868778280965</v>
      </c>
    </row>
    <row r="23" spans="1:19" x14ac:dyDescent="0.3">
      <c r="A23" s="8">
        <v>365</v>
      </c>
      <c r="B23" s="9">
        <f t="shared" si="7"/>
        <v>2001</v>
      </c>
      <c r="C23" s="10">
        <v>19</v>
      </c>
      <c r="D23" s="8">
        <f t="shared" ref="D23:I30" si="9">(D58-D57)/$A23</f>
        <v>5423895.1452054791</v>
      </c>
      <c r="E23" s="8">
        <f t="shared" si="9"/>
        <v>18044035.857534248</v>
      </c>
      <c r="F23" s="8">
        <f t="shared" si="9"/>
        <v>2457936.6575342468</v>
      </c>
      <c r="G23" s="8">
        <f t="shared" si="9"/>
        <v>30634937.8630137</v>
      </c>
      <c r="H23" s="8">
        <f t="shared" si="9"/>
        <v>61418.312328767126</v>
      </c>
      <c r="I23" s="8">
        <f t="shared" si="9"/>
        <v>56438356.16438356</v>
      </c>
      <c r="J23" s="8"/>
      <c r="K23" s="8">
        <f t="shared" si="8"/>
        <v>166263.93424657534</v>
      </c>
      <c r="L23" s="8">
        <f t="shared" si="8"/>
        <v>1903551.4739726027</v>
      </c>
      <c r="M23" s="8">
        <f t="shared" si="8"/>
        <v>18989549.764383562</v>
      </c>
      <c r="N23" s="8">
        <f t="shared" si="8"/>
        <v>17455378.936986301</v>
      </c>
      <c r="O23" s="8">
        <f t="shared" si="8"/>
        <v>1083133.895890411</v>
      </c>
      <c r="P23" s="8">
        <f t="shared" si="8"/>
        <v>16955824.043835618</v>
      </c>
      <c r="Q23" s="8">
        <f t="shared" si="8"/>
        <v>56438356.16438356</v>
      </c>
      <c r="R23" s="8">
        <f t="shared" si="5"/>
        <v>0</v>
      </c>
      <c r="S23" s="11">
        <f t="shared" si="6"/>
        <v>0</v>
      </c>
    </row>
    <row r="24" spans="1:19" x14ac:dyDescent="0.3">
      <c r="A24" s="8">
        <v>365</v>
      </c>
      <c r="B24" s="9">
        <f t="shared" si="7"/>
        <v>2002</v>
      </c>
      <c r="C24" s="10">
        <v>20</v>
      </c>
      <c r="D24" s="8">
        <f t="shared" si="9"/>
        <v>2452112.482191781</v>
      </c>
      <c r="E24" s="8">
        <f t="shared" si="9"/>
        <v>15700450.542465754</v>
      </c>
      <c r="F24" s="8">
        <f t="shared" si="9"/>
        <v>2519443.9890410961</v>
      </c>
      <c r="G24" s="8">
        <f t="shared" si="9"/>
        <v>36267442.84931507</v>
      </c>
      <c r="H24" s="8">
        <f t="shared" si="9"/>
        <v>7698.8931506849312</v>
      </c>
      <c r="I24" s="8">
        <f t="shared" si="9"/>
        <v>56986301.369863011</v>
      </c>
      <c r="J24" s="8"/>
      <c r="K24" s="8">
        <f t="shared" si="8"/>
        <v>842917.52328767127</v>
      </c>
      <c r="L24" s="8">
        <f t="shared" si="8"/>
        <v>1895224.8109589042</v>
      </c>
      <c r="M24" s="8">
        <f t="shared" si="8"/>
        <v>21041095.89041096</v>
      </c>
      <c r="N24" s="8">
        <f t="shared" si="8"/>
        <v>15864200.767123288</v>
      </c>
      <c r="O24" s="8">
        <f t="shared" si="8"/>
        <v>1052733.7205479452</v>
      </c>
      <c r="P24" s="8">
        <f t="shared" si="8"/>
        <v>16082579.287671233</v>
      </c>
      <c r="Q24" s="8">
        <f t="shared" si="8"/>
        <v>56986301.369863011</v>
      </c>
      <c r="R24" s="8">
        <f t="shared" si="5"/>
        <v>0</v>
      </c>
      <c r="S24" s="11">
        <f t="shared" si="6"/>
        <v>0</v>
      </c>
    </row>
    <row r="25" spans="1:19" x14ac:dyDescent="0.3">
      <c r="A25" s="8">
        <v>365</v>
      </c>
      <c r="B25" s="9">
        <f t="shared" si="7"/>
        <v>2003</v>
      </c>
      <c r="C25" s="10">
        <v>21</v>
      </c>
      <c r="D25" s="8">
        <f t="shared" si="9"/>
        <v>1920659.2876712328</v>
      </c>
      <c r="E25" s="8">
        <f t="shared" si="9"/>
        <v>15699911.89041096</v>
      </c>
      <c r="F25" s="8">
        <f t="shared" si="9"/>
        <v>2566172.0547945206</v>
      </c>
      <c r="G25" s="8">
        <f t="shared" si="9"/>
        <v>36426165.654794522</v>
      </c>
      <c r="H25" s="8">
        <f t="shared" si="9"/>
        <v>7166.1150684931508</v>
      </c>
      <c r="I25" s="8">
        <f t="shared" si="9"/>
        <v>56712328.767123289</v>
      </c>
      <c r="J25" s="8"/>
      <c r="K25" s="8">
        <f t="shared" si="8"/>
        <v>513402.73972602742</v>
      </c>
      <c r="L25" s="8">
        <f t="shared" si="8"/>
        <v>1905245.9835616439</v>
      </c>
      <c r="M25" s="8">
        <f t="shared" si="8"/>
        <v>19910555.002739727</v>
      </c>
      <c r="N25" s="8">
        <f t="shared" si="8"/>
        <v>15659243.660273973</v>
      </c>
      <c r="O25" s="8">
        <f t="shared" si="8"/>
        <v>1048480.6136986301</v>
      </c>
      <c r="P25" s="8">
        <f t="shared" si="8"/>
        <v>17590221.501369864</v>
      </c>
      <c r="Q25" s="8">
        <f t="shared" si="8"/>
        <v>56438356.16438356</v>
      </c>
      <c r="R25" s="8">
        <f t="shared" si="5"/>
        <v>273972.60273972899</v>
      </c>
      <c r="S25" s="11">
        <f t="shared" si="6"/>
        <v>0.48543689320388872</v>
      </c>
    </row>
    <row r="26" spans="1:19" x14ac:dyDescent="0.3">
      <c r="A26" s="8">
        <v>365</v>
      </c>
      <c r="B26" s="9">
        <f t="shared" si="7"/>
        <v>2004</v>
      </c>
      <c r="C26" s="10">
        <v>22</v>
      </c>
      <c r="D26" s="8">
        <f t="shared" si="9"/>
        <v>309494.88219178084</v>
      </c>
      <c r="E26" s="8">
        <f t="shared" si="9"/>
        <v>14492882.410958905</v>
      </c>
      <c r="F26" s="8">
        <f t="shared" si="9"/>
        <v>2469394.2356164386</v>
      </c>
      <c r="G26" s="8">
        <f t="shared" si="9"/>
        <v>41848955.441095889</v>
      </c>
      <c r="H26" s="8">
        <f t="shared" si="9"/>
        <v>3121.6876712328767</v>
      </c>
      <c r="I26" s="8">
        <f t="shared" si="9"/>
        <v>58904109.589041099</v>
      </c>
      <c r="J26" s="8"/>
      <c r="K26" s="8">
        <f t="shared" si="8"/>
        <v>4552008.2410958903</v>
      </c>
      <c r="L26" s="8">
        <f t="shared" si="8"/>
        <v>2120224.2630136986</v>
      </c>
      <c r="M26" s="8">
        <f t="shared" si="8"/>
        <v>22151706.652054794</v>
      </c>
      <c r="N26" s="8">
        <f t="shared" si="8"/>
        <v>15685368.284931507</v>
      </c>
      <c r="O26" s="8">
        <f t="shared" si="8"/>
        <v>1074184.4164383563</v>
      </c>
      <c r="P26" s="8">
        <f t="shared" si="8"/>
        <v>13528066.805479452</v>
      </c>
      <c r="Q26" s="8">
        <f t="shared" si="8"/>
        <v>59178082.19178082</v>
      </c>
      <c r="R26" s="8">
        <f t="shared" si="5"/>
        <v>-273972.60273972154</v>
      </c>
      <c r="S26" s="11">
        <f t="shared" si="6"/>
        <v>-0.46296296296295542</v>
      </c>
    </row>
    <row r="27" spans="1:19" x14ac:dyDescent="0.3">
      <c r="A27" s="8">
        <v>365</v>
      </c>
      <c r="B27" s="9">
        <f t="shared" si="7"/>
        <v>2005</v>
      </c>
      <c r="C27" s="10">
        <v>23</v>
      </c>
      <c r="D27" s="8">
        <f t="shared" si="9"/>
        <v>201691.52876712329</v>
      </c>
      <c r="E27" s="8">
        <f t="shared" si="9"/>
        <v>14715884.361643836</v>
      </c>
      <c r="F27" s="8">
        <f t="shared" si="9"/>
        <v>2409749.7424657536</v>
      </c>
      <c r="G27" s="8">
        <f t="shared" si="9"/>
        <v>42826968.021917805</v>
      </c>
      <c r="H27" s="8">
        <f t="shared" si="9"/>
        <v>1771.4630136986302</v>
      </c>
      <c r="I27" s="8">
        <f t="shared" si="9"/>
        <v>60273972.602739729</v>
      </c>
      <c r="J27" s="8"/>
      <c r="K27" s="8">
        <f t="shared" si="8"/>
        <v>2339584.701369863</v>
      </c>
      <c r="L27" s="8">
        <f t="shared" si="8"/>
        <v>2208765.194520548</v>
      </c>
      <c r="M27" s="8">
        <f t="shared" si="8"/>
        <v>21700675.331506848</v>
      </c>
      <c r="N27" s="8">
        <f t="shared" si="8"/>
        <v>17604765.106849317</v>
      </c>
      <c r="O27" s="8">
        <f t="shared" si="8"/>
        <v>1088099.5945205479</v>
      </c>
      <c r="P27" s="8">
        <f t="shared" si="8"/>
        <v>15093344.789041096</v>
      </c>
      <c r="Q27" s="8">
        <f t="shared" si="8"/>
        <v>60000000</v>
      </c>
      <c r="R27" s="8">
        <f t="shared" si="5"/>
        <v>273972.60273972899</v>
      </c>
      <c r="S27" s="11">
        <f t="shared" si="6"/>
        <v>0.45662100456621496</v>
      </c>
    </row>
    <row r="28" spans="1:19" x14ac:dyDescent="0.3">
      <c r="A28" s="8">
        <v>365</v>
      </c>
      <c r="B28" s="9">
        <f t="shared" si="7"/>
        <v>2006</v>
      </c>
      <c r="C28" s="10">
        <v>24</v>
      </c>
      <c r="D28" s="8">
        <f t="shared" si="9"/>
        <v>8411568.0438356157</v>
      </c>
      <c r="E28" s="8">
        <f t="shared" si="9"/>
        <v>14120404.515068494</v>
      </c>
      <c r="F28" s="8">
        <f t="shared" si="9"/>
        <v>2520835.506849315</v>
      </c>
      <c r="G28" s="8">
        <f t="shared" si="9"/>
        <v>33896476.05479452</v>
      </c>
      <c r="H28" s="8">
        <f t="shared" si="9"/>
        <v>7255.8465753424662</v>
      </c>
      <c r="I28" s="8">
        <f t="shared" si="9"/>
        <v>58904109.589041099</v>
      </c>
      <c r="J28" s="8"/>
      <c r="K28" s="8">
        <f t="shared" si="8"/>
        <v>45039.167123287669</v>
      </c>
      <c r="L28" s="8">
        <f t="shared" si="8"/>
        <v>1846690.0164383561</v>
      </c>
      <c r="M28" s="8">
        <f t="shared" si="8"/>
        <v>22930058.871232878</v>
      </c>
      <c r="N28" s="8">
        <f t="shared" si="8"/>
        <v>15936200.591780823</v>
      </c>
      <c r="O28" s="8">
        <f t="shared" si="8"/>
        <v>1024095.3863013699</v>
      </c>
      <c r="P28" s="8">
        <f t="shared" si="8"/>
        <v>17169803.572602741</v>
      </c>
      <c r="Q28" s="8">
        <f t="shared" si="8"/>
        <v>58904109.589041099</v>
      </c>
      <c r="R28" s="8">
        <f t="shared" si="5"/>
        <v>0</v>
      </c>
      <c r="S28" s="11">
        <f t="shared" si="6"/>
        <v>0</v>
      </c>
    </row>
    <row r="29" spans="1:19" x14ac:dyDescent="0.3">
      <c r="A29" s="8">
        <v>365</v>
      </c>
      <c r="B29" s="9">
        <f>B30-1</f>
        <v>2007</v>
      </c>
      <c r="C29" s="10">
        <v>25</v>
      </c>
      <c r="D29" s="8">
        <f t="shared" si="9"/>
        <v>83008.526027397267</v>
      </c>
      <c r="E29" s="8">
        <f t="shared" si="9"/>
        <v>19252142.641095892</v>
      </c>
      <c r="F29" s="8">
        <f t="shared" si="9"/>
        <v>2447320.7232876713</v>
      </c>
      <c r="G29" s="8">
        <f t="shared" si="9"/>
        <v>40829825.753424659</v>
      </c>
      <c r="H29" s="8">
        <f t="shared" si="9"/>
        <v>138393.05205479453</v>
      </c>
      <c r="I29" s="8">
        <f t="shared" si="9"/>
        <v>62739726.02739726</v>
      </c>
      <c r="J29" s="8"/>
      <c r="K29" s="8">
        <f t="shared" si="8"/>
        <v>9418022.5753424652</v>
      </c>
      <c r="L29" s="8">
        <f t="shared" si="8"/>
        <v>2057706.9589041097</v>
      </c>
      <c r="M29" s="8">
        <f t="shared" si="8"/>
        <v>17690231.232876711</v>
      </c>
      <c r="N29" s="8">
        <f t="shared" si="8"/>
        <v>18068903.627397262</v>
      </c>
      <c r="O29" s="8">
        <f t="shared" si="8"/>
        <v>1107956.7780821917</v>
      </c>
      <c r="P29" s="8">
        <f t="shared" si="8"/>
        <v>14325630.947945205</v>
      </c>
      <c r="Q29" s="8">
        <f t="shared" si="8"/>
        <v>62739726.02739726</v>
      </c>
      <c r="R29" s="8">
        <f t="shared" si="5"/>
        <v>0</v>
      </c>
      <c r="S29" s="11">
        <f t="shared" si="6"/>
        <v>0</v>
      </c>
    </row>
    <row r="30" spans="1:19" x14ac:dyDescent="0.3">
      <c r="A30" s="12">
        <v>366</v>
      </c>
      <c r="B30" s="13">
        <v>2008</v>
      </c>
      <c r="C30" s="14">
        <v>26</v>
      </c>
      <c r="D30" s="12">
        <f t="shared" si="9"/>
        <v>597456.43715846993</v>
      </c>
      <c r="E30" s="12">
        <f t="shared" si="9"/>
        <v>14572896.524590164</v>
      </c>
      <c r="F30" s="12">
        <f t="shared" si="9"/>
        <v>2344568.3060109289</v>
      </c>
      <c r="G30" s="12">
        <f t="shared" si="9"/>
        <v>43625667.846994534</v>
      </c>
      <c r="H30" s="12">
        <f t="shared" si="9"/>
        <v>120866.4918032787</v>
      </c>
      <c r="I30" s="12">
        <f t="shared" si="9"/>
        <v>61475409.836065575</v>
      </c>
      <c r="J30" s="12"/>
      <c r="K30" s="12">
        <f t="shared" si="8"/>
        <v>4530825.0928961746</v>
      </c>
      <c r="L30" s="12">
        <f t="shared" si="8"/>
        <v>2397323.8907103827</v>
      </c>
      <c r="M30" s="12">
        <f t="shared" si="8"/>
        <v>22609203.759562843</v>
      </c>
      <c r="N30" s="12">
        <f t="shared" si="8"/>
        <v>18148726.907103825</v>
      </c>
      <c r="O30" s="12">
        <f t="shared" si="8"/>
        <v>1136628.8087431693</v>
      </c>
      <c r="P30" s="12">
        <f t="shared" si="8"/>
        <v>12453630.601092895</v>
      </c>
      <c r="Q30" s="12">
        <f t="shared" si="8"/>
        <v>61202185.792349726</v>
      </c>
      <c r="R30" s="12">
        <f t="shared" si="5"/>
        <v>273224.04371584952</v>
      </c>
      <c r="S30" s="15">
        <f t="shared" si="6"/>
        <v>0.44642857142857556</v>
      </c>
    </row>
    <row r="31" spans="1:19" x14ac:dyDescent="0.3">
      <c r="A31" s="16"/>
      <c r="B31" s="17"/>
      <c r="C31" s="18" t="s">
        <v>7</v>
      </c>
      <c r="D31" s="16">
        <f>MAX(D5:D30)</f>
        <v>13637430.005479451</v>
      </c>
      <c r="E31" s="16">
        <f t="shared" ref="E31:I31" si="10">MAX(E5:E30)</f>
        <v>20263192.547945205</v>
      </c>
      <c r="F31" s="16">
        <f t="shared" si="10"/>
        <v>2592487.4520547944</v>
      </c>
      <c r="G31" s="16">
        <f t="shared" si="10"/>
        <v>44066765.501369864</v>
      </c>
      <c r="H31" s="16">
        <f t="shared" si="10"/>
        <v>138393.05205479453</v>
      </c>
      <c r="I31" s="16">
        <f t="shared" si="10"/>
        <v>66849315.06849315</v>
      </c>
      <c r="J31" s="16"/>
      <c r="K31" s="16">
        <f t="shared" ref="K31:Q31" si="11">MAX(K5:K30)</f>
        <v>12454743.671232877</v>
      </c>
      <c r="L31" s="16">
        <f t="shared" si="11"/>
        <v>2655641.0464928974</v>
      </c>
      <c r="M31" s="16">
        <f t="shared" si="11"/>
        <v>25025743.603975996</v>
      </c>
      <c r="N31" s="16">
        <f t="shared" si="11"/>
        <v>20720238.816438355</v>
      </c>
      <c r="O31" s="16">
        <f t="shared" si="11"/>
        <v>1159987.2</v>
      </c>
      <c r="P31" s="16">
        <f t="shared" si="11"/>
        <v>17874225.797260273</v>
      </c>
      <c r="Q31" s="16">
        <f t="shared" si="11"/>
        <v>66575342.465753421</v>
      </c>
      <c r="R31" s="16"/>
      <c r="S31" s="19"/>
    </row>
    <row r="32" spans="1:19" x14ac:dyDescent="0.3">
      <c r="A32" s="16"/>
      <c r="B32" s="17"/>
      <c r="C32" s="18" t="s">
        <v>8</v>
      </c>
      <c r="D32" s="16">
        <f>MIN(D5:D30)</f>
        <v>48012.975342465754</v>
      </c>
      <c r="E32" s="16">
        <f t="shared" ref="E32:I32" si="12">MIN(E5:E30)</f>
        <v>12749552.043006906</v>
      </c>
      <c r="F32" s="16">
        <f t="shared" si="12"/>
        <v>1985438.9019828346</v>
      </c>
      <c r="G32" s="16">
        <f t="shared" si="12"/>
        <v>28905326.115068492</v>
      </c>
      <c r="H32" s="16">
        <f t="shared" si="12"/>
        <v>0</v>
      </c>
      <c r="I32" s="16">
        <f t="shared" si="12"/>
        <v>47940724.849151313</v>
      </c>
      <c r="J32" s="16"/>
      <c r="K32" s="16">
        <f t="shared" ref="K32:Q32" si="13">MIN(K5:K30)</f>
        <v>45039.167123287669</v>
      </c>
      <c r="L32" s="16">
        <f t="shared" si="13"/>
        <v>1588799.1232876712</v>
      </c>
      <c r="M32" s="16">
        <f t="shared" si="13"/>
        <v>17280855.671232875</v>
      </c>
      <c r="N32" s="16">
        <f t="shared" si="13"/>
        <v>14048314.915068492</v>
      </c>
      <c r="O32" s="16">
        <f t="shared" si="13"/>
        <v>948274.49863013695</v>
      </c>
      <c r="P32" s="16">
        <f t="shared" si="13"/>
        <v>1679626.0770798719</v>
      </c>
      <c r="Q32" s="16">
        <f t="shared" si="13"/>
        <v>47982169.325115748</v>
      </c>
      <c r="R32" s="16"/>
      <c r="S32" s="19"/>
    </row>
    <row r="33" spans="1:19" x14ac:dyDescent="0.3">
      <c r="A33" s="16"/>
      <c r="B33" s="17"/>
      <c r="C33" s="18" t="s">
        <v>6</v>
      </c>
      <c r="D33" s="16">
        <f>AVERAGE(D5:D30)</f>
        <v>2239017.1489248127</v>
      </c>
      <c r="E33" s="16">
        <f t="shared" ref="E33:I33" si="14">AVERAGE(E5:E30)</f>
        <v>15943273.221312629</v>
      </c>
      <c r="F33" s="16">
        <f t="shared" si="14"/>
        <v>2337322.1701197592</v>
      </c>
      <c r="G33" s="16">
        <f t="shared" si="14"/>
        <v>37136325.757003523</v>
      </c>
      <c r="H33" s="16">
        <f t="shared" si="14"/>
        <v>17178.113534265947</v>
      </c>
      <c r="I33" s="16">
        <f t="shared" si="14"/>
        <v>57682213.038844928</v>
      </c>
      <c r="J33" s="16"/>
      <c r="K33" s="16">
        <f t="shared" ref="K33:Q33" si="15">AVERAGE(K5:K30)</f>
        <v>2707547.7455218504</v>
      </c>
      <c r="L33" s="16">
        <f t="shared" si="15"/>
        <v>2146980.9622592372</v>
      </c>
      <c r="M33" s="16">
        <f t="shared" si="15"/>
        <v>20988960.290203277</v>
      </c>
      <c r="N33" s="16">
        <f t="shared" si="15"/>
        <v>17598960.99297829</v>
      </c>
      <c r="O33" s="16">
        <f t="shared" si="15"/>
        <v>1074403.8571735171</v>
      </c>
      <c r="P33" s="16">
        <f t="shared" si="15"/>
        <v>13146430.800502373</v>
      </c>
      <c r="Q33" s="16">
        <f t="shared" si="15"/>
        <v>57657644.227722049</v>
      </c>
      <c r="R33" s="16"/>
      <c r="S33" s="19"/>
    </row>
    <row r="34" spans="1:19" x14ac:dyDescent="0.3">
      <c r="A34" s="24" t="s">
        <v>9</v>
      </c>
      <c r="B34" s="24"/>
      <c r="C34" s="24"/>
      <c r="D34" s="12">
        <f>(D33/$I33)*100</f>
        <v>3.8816422445806498</v>
      </c>
      <c r="E34" s="12">
        <f t="shared" ref="E34:H34" si="16">(E33/$I33)*100</f>
        <v>27.63984317067716</v>
      </c>
      <c r="F34" s="12">
        <f t="shared" si="16"/>
        <v>4.0520674346279613</v>
      </c>
      <c r="G34" s="12">
        <f t="shared" si="16"/>
        <v>64.380896294659863</v>
      </c>
      <c r="H34" s="12">
        <f t="shared" si="16"/>
        <v>2.9780607624568238E-2</v>
      </c>
      <c r="I34" s="12">
        <f>(I33/$I33)*100</f>
        <v>100</v>
      </c>
      <c r="J34" s="12"/>
      <c r="K34" s="12">
        <f>(K33/$Q33)*100</f>
        <v>4.695904214935041</v>
      </c>
      <c r="L34" s="12">
        <f t="shared" ref="L34:Q34" si="17">(L33/$Q33)*100</f>
        <v>3.7236709737560858</v>
      </c>
      <c r="M34" s="12">
        <f t="shared" si="17"/>
        <v>36.402736482444929</v>
      </c>
      <c r="N34" s="12">
        <f t="shared" si="17"/>
        <v>30.523205081827872</v>
      </c>
      <c r="O34" s="12">
        <f t="shared" si="17"/>
        <v>1.8634196238231653</v>
      </c>
      <c r="P34" s="12">
        <f t="shared" si="17"/>
        <v>22.800846230518573</v>
      </c>
      <c r="Q34" s="12">
        <f t="shared" si="17"/>
        <v>100</v>
      </c>
      <c r="R34" s="14"/>
      <c r="S34" s="14"/>
    </row>
    <row r="35" spans="1:19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9" ht="14.4" customHeight="1" x14ac:dyDescent="0.3">
      <c r="A36" s="34" t="s">
        <v>11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  <c r="M36" s="31"/>
      <c r="N36" s="31"/>
      <c r="O36" s="31"/>
      <c r="P36" s="31"/>
      <c r="Q36" s="31"/>
      <c r="R36" s="31"/>
      <c r="S36" s="31"/>
    </row>
    <row r="37" spans="1:19" ht="14.4" customHeight="1" x14ac:dyDescent="0.3">
      <c r="A37" s="30" t="s">
        <v>18</v>
      </c>
      <c r="B37" s="30" t="s">
        <v>0</v>
      </c>
      <c r="C37" s="29" t="s">
        <v>19</v>
      </c>
      <c r="D37" s="25" t="s">
        <v>16</v>
      </c>
      <c r="E37" s="25"/>
      <c r="F37" s="25"/>
      <c r="G37" s="25"/>
      <c r="H37" s="25"/>
      <c r="I37" s="25"/>
      <c r="J37" s="20"/>
      <c r="K37" s="25" t="s">
        <v>17</v>
      </c>
      <c r="L37" s="25"/>
      <c r="M37" s="25"/>
      <c r="N37" s="25"/>
      <c r="O37" s="25"/>
      <c r="P37" s="25"/>
      <c r="Q37" s="25"/>
      <c r="R37" s="2"/>
      <c r="S37" s="3"/>
    </row>
    <row r="38" spans="1:19" ht="37.200000000000003" customHeight="1" x14ac:dyDescent="0.3">
      <c r="A38" s="31"/>
      <c r="B38" s="31"/>
      <c r="C38" s="28"/>
      <c r="D38" s="5" t="s">
        <v>1</v>
      </c>
      <c r="E38" s="5" t="s">
        <v>20</v>
      </c>
      <c r="F38" s="5" t="s">
        <v>21</v>
      </c>
      <c r="G38" s="5" t="s">
        <v>2</v>
      </c>
      <c r="H38" s="5" t="s">
        <v>22</v>
      </c>
      <c r="I38" s="5" t="s">
        <v>5</v>
      </c>
      <c r="J38" s="4"/>
      <c r="K38" s="5" t="s">
        <v>1</v>
      </c>
      <c r="L38" s="5" t="s">
        <v>3</v>
      </c>
      <c r="M38" s="5" t="s">
        <v>20</v>
      </c>
      <c r="N38" s="5" t="s">
        <v>4</v>
      </c>
      <c r="O38" s="5" t="s">
        <v>21</v>
      </c>
      <c r="P38" s="5" t="s">
        <v>22</v>
      </c>
      <c r="Q38" s="5" t="s">
        <v>5</v>
      </c>
      <c r="R38" s="5" t="s">
        <v>23</v>
      </c>
      <c r="S38" s="6" t="s">
        <v>24</v>
      </c>
    </row>
    <row r="39" spans="1:19" x14ac:dyDescent="0.3">
      <c r="A39" s="22"/>
      <c r="B39" s="22"/>
      <c r="C39" s="22"/>
      <c r="D39" s="35" t="s">
        <v>15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7"/>
    </row>
    <row r="40" spans="1:19" x14ac:dyDescent="0.3">
      <c r="A40" s="8">
        <v>1826.002</v>
      </c>
      <c r="B40" s="9">
        <v>1939</v>
      </c>
      <c r="C40" s="10">
        <v>1</v>
      </c>
      <c r="D40" s="8">
        <v>401097536</v>
      </c>
      <c r="E40" s="8">
        <v>25225977856</v>
      </c>
      <c r="F40" s="8">
        <v>3868507136</v>
      </c>
      <c r="G40" s="8">
        <v>58044280832</v>
      </c>
      <c r="H40" s="8">
        <v>0</v>
      </c>
      <c r="I40" s="8">
        <v>87539859456</v>
      </c>
      <c r="J40" s="8"/>
      <c r="K40" s="8">
        <v>3766008064</v>
      </c>
      <c r="L40" s="8">
        <v>3646863360</v>
      </c>
      <c r="M40" s="8">
        <v>41204981760</v>
      </c>
      <c r="N40" s="8">
        <v>33971402752</v>
      </c>
      <c r="O40" s="8">
        <v>1959283200</v>
      </c>
      <c r="P40" s="8">
        <v>3067000576</v>
      </c>
      <c r="Q40" s="8">
        <v>87615537152</v>
      </c>
      <c r="R40" s="8">
        <v>-75677696</v>
      </c>
      <c r="S40" s="10">
        <v>-0.09</v>
      </c>
    </row>
    <row r="41" spans="1:19" x14ac:dyDescent="0.3">
      <c r="A41" s="8">
        <v>6575.0069999999996</v>
      </c>
      <c r="B41" s="9">
        <v>1952</v>
      </c>
      <c r="C41" s="10">
        <v>2</v>
      </c>
      <c r="D41" s="8">
        <v>2266156288</v>
      </c>
      <c r="E41" s="8">
        <v>85773664256</v>
      </c>
      <c r="F41" s="8">
        <v>13311665152</v>
      </c>
      <c r="G41" s="8">
        <v>244450344960</v>
      </c>
      <c r="H41" s="8">
        <v>0</v>
      </c>
      <c r="I41" s="8">
        <v>345801818112</v>
      </c>
      <c r="J41" s="8"/>
      <c r="K41" s="8">
        <v>9877304320</v>
      </c>
      <c r="L41" s="8">
        <v>16258515968</v>
      </c>
      <c r="M41" s="8">
        <v>160052363264</v>
      </c>
      <c r="N41" s="8">
        <v>130060009472</v>
      </c>
      <c r="O41" s="8">
        <v>7241581056</v>
      </c>
      <c r="P41" s="8">
        <v>22720638976</v>
      </c>
      <c r="Q41" s="8">
        <v>346210402304</v>
      </c>
      <c r="R41" s="8">
        <v>-408584192</v>
      </c>
      <c r="S41" s="10">
        <v>-0.12</v>
      </c>
    </row>
    <row r="42" spans="1:19" x14ac:dyDescent="0.3">
      <c r="A42" s="8">
        <v>8766.0110000000004</v>
      </c>
      <c r="B42" s="9">
        <v>1958</v>
      </c>
      <c r="C42" s="10">
        <v>3</v>
      </c>
      <c r="D42" s="8">
        <v>3846637312</v>
      </c>
      <c r="E42" s="8">
        <v>115445374976</v>
      </c>
      <c r="F42" s="8">
        <v>17661769728</v>
      </c>
      <c r="G42" s="8">
        <v>327547813888</v>
      </c>
      <c r="H42" s="8">
        <v>0</v>
      </c>
      <c r="I42" s="8">
        <v>464501604352</v>
      </c>
      <c r="J42" s="8"/>
      <c r="K42" s="8">
        <v>10023130112</v>
      </c>
      <c r="L42" s="8">
        <v>21921662976</v>
      </c>
      <c r="M42" s="8">
        <v>212680376320</v>
      </c>
      <c r="N42" s="8">
        <v>175072706560</v>
      </c>
      <c r="O42" s="8">
        <v>9640176640</v>
      </c>
      <c r="P42" s="8">
        <v>35538456576</v>
      </c>
      <c r="Q42" s="8">
        <v>464876503040</v>
      </c>
      <c r="R42" s="8">
        <v>-374898688</v>
      </c>
      <c r="S42" s="10">
        <v>-0.08</v>
      </c>
    </row>
    <row r="43" spans="1:19" x14ac:dyDescent="0.3">
      <c r="A43" s="8">
        <v>10592.01</v>
      </c>
      <c r="B43" s="9">
        <v>1963</v>
      </c>
      <c r="C43" s="10">
        <v>4</v>
      </c>
      <c r="D43" s="8">
        <v>4682692096</v>
      </c>
      <c r="E43" s="8">
        <v>140189532160</v>
      </c>
      <c r="F43" s="8">
        <v>21329917952</v>
      </c>
      <c r="G43" s="8">
        <v>396617318400</v>
      </c>
      <c r="H43" s="8">
        <v>653013.0625</v>
      </c>
      <c r="I43" s="8">
        <v>562820087808</v>
      </c>
      <c r="J43" s="8"/>
      <c r="K43" s="8">
        <v>10787821568</v>
      </c>
      <c r="L43" s="8">
        <v>26589278208</v>
      </c>
      <c r="M43" s="8">
        <v>255889096704</v>
      </c>
      <c r="N43" s="8">
        <v>210395021312</v>
      </c>
      <c r="O43" s="8">
        <v>11597319168</v>
      </c>
      <c r="P43" s="8">
        <v>47829946368</v>
      </c>
      <c r="Q43" s="8">
        <v>563088457728</v>
      </c>
      <c r="R43" s="8">
        <v>-268369920</v>
      </c>
      <c r="S43" s="10">
        <v>-0.05</v>
      </c>
    </row>
    <row r="44" spans="1:19" x14ac:dyDescent="0.3">
      <c r="A44" s="8">
        <v>13149.01</v>
      </c>
      <c r="B44" s="9">
        <v>1970</v>
      </c>
      <c r="C44" s="10">
        <v>5</v>
      </c>
      <c r="D44" s="8">
        <v>6890225152</v>
      </c>
      <c r="E44" s="8">
        <v>176558505984</v>
      </c>
      <c r="F44" s="8">
        <v>26682828800</v>
      </c>
      <c r="G44" s="8">
        <v>484195565568</v>
      </c>
      <c r="H44" s="8">
        <v>1953671.5</v>
      </c>
      <c r="I44" s="8">
        <v>694329081856</v>
      </c>
      <c r="J44" s="8"/>
      <c r="K44" s="8">
        <v>11122539520</v>
      </c>
      <c r="L44" s="8">
        <v>32211138560</v>
      </c>
      <c r="M44" s="8">
        <v>312955502592</v>
      </c>
      <c r="N44" s="8">
        <v>256665387008</v>
      </c>
      <c r="O44" s="8">
        <v>14269880320</v>
      </c>
      <c r="P44" s="8">
        <v>67195965440</v>
      </c>
      <c r="Q44" s="8">
        <v>694420439040</v>
      </c>
      <c r="R44" s="8">
        <v>-91357184</v>
      </c>
      <c r="S44" s="10">
        <v>-0.01</v>
      </c>
    </row>
    <row r="45" spans="1:19" x14ac:dyDescent="0.3">
      <c r="A45" s="8">
        <v>16436.02</v>
      </c>
      <c r="B45" s="9">
        <v>1979</v>
      </c>
      <c r="C45" s="10">
        <v>6</v>
      </c>
      <c r="D45" s="8">
        <v>8638376960</v>
      </c>
      <c r="E45" s="8">
        <v>224280657920</v>
      </c>
      <c r="F45" s="8">
        <v>33919569920</v>
      </c>
      <c r="G45" s="8">
        <v>605303603200</v>
      </c>
      <c r="H45" s="8">
        <v>8261173.5</v>
      </c>
      <c r="I45" s="8">
        <v>872150466560</v>
      </c>
      <c r="J45" s="8"/>
      <c r="K45" s="8">
        <v>11616191488</v>
      </c>
      <c r="L45" s="8">
        <v>39057698816</v>
      </c>
      <c r="M45" s="8">
        <v>384841482240</v>
      </c>
      <c r="N45" s="8">
        <v>316846014464</v>
      </c>
      <c r="O45" s="8">
        <v>17827553280</v>
      </c>
      <c r="P45" s="8">
        <v>101796585472</v>
      </c>
      <c r="Q45" s="8">
        <v>871985512448</v>
      </c>
      <c r="R45" s="8">
        <v>164954112</v>
      </c>
      <c r="S45" s="10">
        <v>0.02</v>
      </c>
    </row>
    <row r="46" spans="1:19" x14ac:dyDescent="0.3">
      <c r="A46" s="8">
        <v>20089.02</v>
      </c>
      <c r="B46" s="9">
        <f>B47-1</f>
        <v>1989</v>
      </c>
      <c r="C46" s="10">
        <v>7</v>
      </c>
      <c r="D46" s="8">
        <v>14275161088</v>
      </c>
      <c r="E46" s="8">
        <v>284981428224</v>
      </c>
      <c r="F46" s="8">
        <v>42559672320</v>
      </c>
      <c r="G46" s="8">
        <v>732008742912</v>
      </c>
      <c r="H46" s="8">
        <v>17359656</v>
      </c>
      <c r="I46" s="8">
        <v>1073800000000</v>
      </c>
      <c r="J46" s="8"/>
      <c r="K46" s="8">
        <v>12230239232</v>
      </c>
      <c r="L46" s="8">
        <v>46299426816</v>
      </c>
      <c r="M46" s="8">
        <v>457759752192</v>
      </c>
      <c r="N46" s="8">
        <v>377584615424</v>
      </c>
      <c r="O46" s="8">
        <v>21468166144</v>
      </c>
      <c r="P46" s="8">
        <v>158339301376</v>
      </c>
      <c r="Q46" s="8">
        <v>1073700000000</v>
      </c>
      <c r="R46" s="8">
        <v>160825344</v>
      </c>
      <c r="S46" s="10">
        <v>0.01</v>
      </c>
    </row>
    <row r="47" spans="1:19" x14ac:dyDescent="0.3">
      <c r="A47" s="8">
        <v>20454.02</v>
      </c>
      <c r="B47" s="9">
        <f t="shared" ref="B47:B63" si="18">B48-1</f>
        <v>1990</v>
      </c>
      <c r="C47" s="10">
        <v>8</v>
      </c>
      <c r="D47" s="8">
        <v>16513969152</v>
      </c>
      <c r="E47" s="8">
        <v>291233431552</v>
      </c>
      <c r="F47" s="8">
        <v>43474612224</v>
      </c>
      <c r="G47" s="8">
        <v>742559186944</v>
      </c>
      <c r="H47" s="8">
        <v>18029226</v>
      </c>
      <c r="I47" s="8">
        <v>1093800000000</v>
      </c>
      <c r="J47" s="8"/>
      <c r="K47" s="8">
        <v>12259021824</v>
      </c>
      <c r="L47" s="8">
        <v>46946369536</v>
      </c>
      <c r="M47" s="8">
        <v>464786358272</v>
      </c>
      <c r="N47" s="8">
        <v>383066177536</v>
      </c>
      <c r="O47" s="8">
        <v>21821466624</v>
      </c>
      <c r="P47" s="8">
        <v>164794155008</v>
      </c>
      <c r="Q47" s="8">
        <v>1093700000000</v>
      </c>
      <c r="R47" s="8">
        <v>125698048</v>
      </c>
      <c r="S47" s="10">
        <v>0.01</v>
      </c>
    </row>
    <row r="48" spans="1:19" x14ac:dyDescent="0.3">
      <c r="A48" s="8">
        <v>20819.02</v>
      </c>
      <c r="B48" s="9">
        <f t="shared" si="18"/>
        <v>1991</v>
      </c>
      <c r="C48" s="10">
        <v>9</v>
      </c>
      <c r="D48" s="8">
        <v>18324324352</v>
      </c>
      <c r="E48" s="8">
        <v>297379332096</v>
      </c>
      <c r="F48" s="8">
        <v>44420870144</v>
      </c>
      <c r="G48" s="8">
        <v>753216585728</v>
      </c>
      <c r="H48" s="8">
        <v>18404138</v>
      </c>
      <c r="I48" s="8">
        <v>1113400000000</v>
      </c>
      <c r="J48" s="8"/>
      <c r="K48" s="8">
        <v>12301588480</v>
      </c>
      <c r="L48" s="8">
        <v>47526281216</v>
      </c>
      <c r="M48" s="8">
        <v>471691919360</v>
      </c>
      <c r="N48" s="8">
        <v>388193812480</v>
      </c>
      <c r="O48" s="8">
        <v>22167586816</v>
      </c>
      <c r="P48" s="8">
        <v>171318247424</v>
      </c>
      <c r="Q48" s="8">
        <v>1113200000000</v>
      </c>
      <c r="R48" s="8">
        <v>160038912</v>
      </c>
      <c r="S48" s="10">
        <v>0.01</v>
      </c>
    </row>
    <row r="49" spans="1:19" x14ac:dyDescent="0.3">
      <c r="A49" s="8">
        <v>21185.02</v>
      </c>
      <c r="B49" s="9">
        <f t="shared" si="18"/>
        <v>1992</v>
      </c>
      <c r="C49" s="10">
        <v>10</v>
      </c>
      <c r="D49" s="8">
        <v>18408445952</v>
      </c>
      <c r="E49" s="8">
        <v>303535652864</v>
      </c>
      <c r="F49" s="8">
        <v>45316145152</v>
      </c>
      <c r="G49" s="8">
        <v>767752863744</v>
      </c>
      <c r="H49" s="8">
        <v>19215198</v>
      </c>
      <c r="I49" s="8">
        <v>1135000000000</v>
      </c>
      <c r="J49" s="8"/>
      <c r="K49" s="8">
        <v>15468495872</v>
      </c>
      <c r="L49" s="8">
        <v>48182530048</v>
      </c>
      <c r="M49" s="8">
        <v>478584176640</v>
      </c>
      <c r="N49" s="8">
        <v>393861332992</v>
      </c>
      <c r="O49" s="8">
        <v>22533689344</v>
      </c>
      <c r="P49" s="8">
        <v>176258547712</v>
      </c>
      <c r="Q49" s="8">
        <v>1134900000000</v>
      </c>
      <c r="R49" s="8">
        <v>143523840</v>
      </c>
      <c r="S49" s="10">
        <v>0.01</v>
      </c>
    </row>
    <row r="50" spans="1:19" x14ac:dyDescent="0.3">
      <c r="A50" s="8">
        <v>21550.02</v>
      </c>
      <c r="B50" s="9">
        <f t="shared" si="18"/>
        <v>1993</v>
      </c>
      <c r="C50" s="10">
        <v>11</v>
      </c>
      <c r="D50" s="8">
        <v>18425970688</v>
      </c>
      <c r="E50" s="8">
        <v>310931718144</v>
      </c>
      <c r="F50" s="8">
        <v>46144618496</v>
      </c>
      <c r="G50" s="8">
        <v>783837233152</v>
      </c>
      <c r="H50" s="8">
        <v>20220030</v>
      </c>
      <c r="I50" s="8">
        <v>1159400000000</v>
      </c>
      <c r="J50" s="8"/>
      <c r="K50" s="8">
        <v>20014477312</v>
      </c>
      <c r="L50" s="8">
        <v>49116672000</v>
      </c>
      <c r="M50" s="8">
        <v>484891688960</v>
      </c>
      <c r="N50" s="8">
        <v>401012588544</v>
      </c>
      <c r="O50" s="8">
        <v>22957084672</v>
      </c>
      <c r="P50" s="8">
        <v>181223440384</v>
      </c>
      <c r="Q50" s="8">
        <v>1159200000000</v>
      </c>
      <c r="R50" s="8">
        <v>143785984</v>
      </c>
      <c r="S50" s="10">
        <v>0.01</v>
      </c>
    </row>
    <row r="51" spans="1:19" x14ac:dyDescent="0.3">
      <c r="A51" s="8">
        <v>21915.02</v>
      </c>
      <c r="B51" s="9">
        <f t="shared" si="18"/>
        <v>1994</v>
      </c>
      <c r="C51" s="10">
        <v>12</v>
      </c>
      <c r="D51" s="8">
        <v>23403632640</v>
      </c>
      <c r="E51" s="8">
        <v>316406366208</v>
      </c>
      <c r="F51" s="8">
        <v>47020261376</v>
      </c>
      <c r="G51" s="8">
        <v>794496598016</v>
      </c>
      <c r="H51" s="8">
        <v>21259552</v>
      </c>
      <c r="I51" s="8">
        <v>1181300000000</v>
      </c>
      <c r="J51" s="8"/>
      <c r="K51" s="8">
        <v>20092923904</v>
      </c>
      <c r="L51" s="8">
        <v>49868627968</v>
      </c>
      <c r="M51" s="8">
        <v>493625507840</v>
      </c>
      <c r="N51" s="8">
        <v>406878093312</v>
      </c>
      <c r="O51" s="8">
        <v>23345942528</v>
      </c>
      <c r="P51" s="8">
        <v>187411398656</v>
      </c>
      <c r="Q51" s="8">
        <v>1181200000000</v>
      </c>
      <c r="R51" s="8">
        <v>125698048</v>
      </c>
      <c r="S51" s="10">
        <v>0.01</v>
      </c>
    </row>
    <row r="52" spans="1:19" x14ac:dyDescent="0.3">
      <c r="A52" s="8">
        <v>22280.02</v>
      </c>
      <c r="B52" s="9">
        <f t="shared" si="18"/>
        <v>1995</v>
      </c>
      <c r="C52" s="10">
        <v>13</v>
      </c>
      <c r="D52" s="8">
        <v>23511865344</v>
      </c>
      <c r="E52" s="8">
        <v>322654306304</v>
      </c>
      <c r="F52" s="8">
        <v>47901274112</v>
      </c>
      <c r="G52" s="8">
        <v>809630040064</v>
      </c>
      <c r="H52" s="8">
        <v>21863800</v>
      </c>
      <c r="I52" s="8">
        <v>1203700000000</v>
      </c>
      <c r="J52" s="8"/>
      <c r="K52" s="8">
        <v>22835441664</v>
      </c>
      <c r="L52" s="8">
        <v>50656411648</v>
      </c>
      <c r="M52" s="8">
        <v>500601847808</v>
      </c>
      <c r="N52" s="8">
        <v>412709978112</v>
      </c>
      <c r="O52" s="8">
        <v>23748331520</v>
      </c>
      <c r="P52" s="8">
        <v>193081458688</v>
      </c>
      <c r="Q52" s="8">
        <v>1203600000000</v>
      </c>
      <c r="R52" s="8">
        <v>85852160</v>
      </c>
      <c r="S52" s="10">
        <v>0.01</v>
      </c>
    </row>
    <row r="53" spans="1:19" x14ac:dyDescent="0.3">
      <c r="A53" s="8">
        <v>22646.02</v>
      </c>
      <c r="B53" s="9">
        <f t="shared" si="18"/>
        <v>1996</v>
      </c>
      <c r="C53" s="10">
        <v>14</v>
      </c>
      <c r="D53" s="8">
        <v>24451291136</v>
      </c>
      <c r="E53" s="8">
        <v>328660680704</v>
      </c>
      <c r="F53" s="8">
        <v>48775290880</v>
      </c>
      <c r="G53" s="8">
        <v>822415392768</v>
      </c>
      <c r="H53" s="8">
        <v>22394496</v>
      </c>
      <c r="I53" s="8">
        <v>1224300000000</v>
      </c>
      <c r="J53" s="8"/>
      <c r="K53" s="8">
        <v>23378436096</v>
      </c>
      <c r="L53" s="8">
        <v>51442995200</v>
      </c>
      <c r="M53" s="8">
        <v>508246949888</v>
      </c>
      <c r="N53" s="8">
        <v>418859417600</v>
      </c>
      <c r="O53" s="8">
        <v>24146927616</v>
      </c>
      <c r="P53" s="8">
        <v>198161874944</v>
      </c>
      <c r="Q53" s="8">
        <v>1224200000000</v>
      </c>
      <c r="R53" s="8">
        <v>88473600</v>
      </c>
      <c r="S53" s="10">
        <v>0.01</v>
      </c>
    </row>
    <row r="54" spans="1:19" x14ac:dyDescent="0.3">
      <c r="A54" s="8">
        <v>23011.02</v>
      </c>
      <c r="B54" s="9">
        <f t="shared" si="18"/>
        <v>1997</v>
      </c>
      <c r="C54" s="10">
        <v>15</v>
      </c>
      <c r="D54" s="8">
        <v>24518080512</v>
      </c>
      <c r="E54" s="8">
        <v>334707326976</v>
      </c>
      <c r="F54" s="8">
        <v>49626386432</v>
      </c>
      <c r="G54" s="8">
        <v>836574314496</v>
      </c>
      <c r="H54" s="8">
        <v>27908440</v>
      </c>
      <c r="I54" s="8">
        <v>1245500000000</v>
      </c>
      <c r="J54" s="8"/>
      <c r="K54" s="8">
        <v>25062834176</v>
      </c>
      <c r="L54" s="8">
        <v>52272779264</v>
      </c>
      <c r="M54" s="8">
        <v>515546710016</v>
      </c>
      <c r="N54" s="8">
        <v>425223716864</v>
      </c>
      <c r="O54" s="8">
        <v>24559280128</v>
      </c>
      <c r="P54" s="8">
        <v>202721918976</v>
      </c>
      <c r="Q54" s="8">
        <v>1245400000000</v>
      </c>
      <c r="R54" s="8">
        <v>66715648</v>
      </c>
      <c r="S54" s="10">
        <v>0.01</v>
      </c>
    </row>
    <row r="55" spans="1:19" x14ac:dyDescent="0.3">
      <c r="A55" s="8">
        <v>23376.02</v>
      </c>
      <c r="B55" s="9">
        <f t="shared" si="18"/>
        <v>1998</v>
      </c>
      <c r="C55" s="10">
        <v>16</v>
      </c>
      <c r="D55" s="8">
        <v>24614561792</v>
      </c>
      <c r="E55" s="8">
        <v>341456322560</v>
      </c>
      <c r="F55" s="8">
        <v>50472906752</v>
      </c>
      <c r="G55" s="8">
        <v>851853508608</v>
      </c>
      <c r="H55" s="8">
        <v>30057420</v>
      </c>
      <c r="I55" s="8">
        <v>1268400000000</v>
      </c>
      <c r="J55" s="8"/>
      <c r="K55" s="8">
        <v>26548353024</v>
      </c>
      <c r="L55" s="8">
        <v>53133885440</v>
      </c>
      <c r="M55" s="8">
        <v>522612703232</v>
      </c>
      <c r="N55" s="8">
        <v>432786604032</v>
      </c>
      <c r="O55" s="8">
        <v>24975482880</v>
      </c>
      <c r="P55" s="8">
        <v>208313925632</v>
      </c>
      <c r="Q55" s="8">
        <v>1268400000000</v>
      </c>
      <c r="R55" s="8">
        <v>56492032</v>
      </c>
      <c r="S55" s="10">
        <v>0</v>
      </c>
    </row>
    <row r="56" spans="1:19" x14ac:dyDescent="0.3">
      <c r="A56" s="8">
        <v>23741.02</v>
      </c>
      <c r="B56" s="9">
        <f t="shared" si="18"/>
        <v>1999</v>
      </c>
      <c r="C56" s="10">
        <v>17</v>
      </c>
      <c r="D56" s="8">
        <v>24637837312</v>
      </c>
      <c r="E56" s="8">
        <v>347858403328</v>
      </c>
      <c r="F56" s="8">
        <v>51301195776</v>
      </c>
      <c r="G56" s="8">
        <v>867472310272</v>
      </c>
      <c r="H56" s="8">
        <v>42446456</v>
      </c>
      <c r="I56" s="8">
        <v>1291300000000</v>
      </c>
      <c r="J56" s="8"/>
      <c r="K56" s="8">
        <v>28078655488</v>
      </c>
      <c r="L56" s="8">
        <v>54052745216</v>
      </c>
      <c r="M56" s="8">
        <v>530066931712</v>
      </c>
      <c r="N56" s="8">
        <v>440290934784</v>
      </c>
      <c r="O56" s="8">
        <v>25393412096</v>
      </c>
      <c r="P56" s="8">
        <v>213370535936</v>
      </c>
      <c r="Q56" s="8">
        <v>1291300000000</v>
      </c>
      <c r="R56" s="8">
        <v>58982400</v>
      </c>
      <c r="S56" s="10">
        <v>0</v>
      </c>
    </row>
    <row r="57" spans="1:19" x14ac:dyDescent="0.3">
      <c r="A57" s="8">
        <v>24107.02</v>
      </c>
      <c r="B57" s="9">
        <f t="shared" si="18"/>
        <v>2000</v>
      </c>
      <c r="C57" s="10">
        <v>18</v>
      </c>
      <c r="D57" s="8">
        <v>26724589568</v>
      </c>
      <c r="E57" s="8">
        <v>353983594496</v>
      </c>
      <c r="F57" s="8">
        <v>52156633088</v>
      </c>
      <c r="G57" s="8">
        <v>880534093824</v>
      </c>
      <c r="H57" s="8">
        <v>51575332</v>
      </c>
      <c r="I57" s="8">
        <v>1313500000000</v>
      </c>
      <c r="J57" s="8"/>
      <c r="K57" s="8">
        <v>28192782336</v>
      </c>
      <c r="L57" s="8">
        <v>54857183232</v>
      </c>
      <c r="M57" s="8">
        <v>537853100032</v>
      </c>
      <c r="N57" s="8">
        <v>447494979584</v>
      </c>
      <c r="O57" s="8">
        <v>25794113536</v>
      </c>
      <c r="P57" s="8">
        <v>219202486272</v>
      </c>
      <c r="Q57" s="8">
        <v>1313400000000</v>
      </c>
      <c r="R57" s="8">
        <v>55836672</v>
      </c>
      <c r="S57" s="10">
        <v>0</v>
      </c>
    </row>
    <row r="58" spans="1:19" x14ac:dyDescent="0.3">
      <c r="A58" s="8">
        <v>24472.02</v>
      </c>
      <c r="B58" s="9">
        <f t="shared" si="18"/>
        <v>2001</v>
      </c>
      <c r="C58" s="10">
        <v>19</v>
      </c>
      <c r="D58" s="8">
        <v>28704311296</v>
      </c>
      <c r="E58" s="8">
        <v>360569667584</v>
      </c>
      <c r="F58" s="8">
        <v>53053779968</v>
      </c>
      <c r="G58" s="8">
        <v>891715846144</v>
      </c>
      <c r="H58" s="8">
        <v>73993016</v>
      </c>
      <c r="I58" s="8">
        <v>1334100000000</v>
      </c>
      <c r="J58" s="8"/>
      <c r="K58" s="8">
        <v>28253468672</v>
      </c>
      <c r="L58" s="8">
        <v>55551979520</v>
      </c>
      <c r="M58" s="8">
        <v>544784285696</v>
      </c>
      <c r="N58" s="8">
        <v>453866192896</v>
      </c>
      <c r="O58" s="8">
        <v>26189457408</v>
      </c>
      <c r="P58" s="8">
        <v>225391362048</v>
      </c>
      <c r="Q58" s="8">
        <v>1334000000000</v>
      </c>
      <c r="R58" s="8">
        <v>80871424</v>
      </c>
      <c r="S58" s="10">
        <v>0.01</v>
      </c>
    </row>
    <row r="59" spans="1:19" x14ac:dyDescent="0.3">
      <c r="A59" s="8">
        <v>24837.02</v>
      </c>
      <c r="B59" s="9">
        <f t="shared" si="18"/>
        <v>2002</v>
      </c>
      <c r="C59" s="10">
        <v>20</v>
      </c>
      <c r="D59" s="8">
        <v>29599332352</v>
      </c>
      <c r="E59" s="8">
        <v>366300332032</v>
      </c>
      <c r="F59" s="8">
        <v>53973377024</v>
      </c>
      <c r="G59" s="8">
        <v>904953462784</v>
      </c>
      <c r="H59" s="8">
        <v>76803112</v>
      </c>
      <c r="I59" s="8">
        <v>1354900000000</v>
      </c>
      <c r="J59" s="8"/>
      <c r="K59" s="8">
        <v>28561133568</v>
      </c>
      <c r="L59" s="8">
        <v>56243736576</v>
      </c>
      <c r="M59" s="8">
        <v>552464285696</v>
      </c>
      <c r="N59" s="8">
        <v>459656626176</v>
      </c>
      <c r="O59" s="8">
        <v>26573705216</v>
      </c>
      <c r="P59" s="8">
        <v>231261503488</v>
      </c>
      <c r="Q59" s="8">
        <v>1354800000000</v>
      </c>
      <c r="R59" s="8">
        <v>142344192</v>
      </c>
      <c r="S59" s="10">
        <v>0.01</v>
      </c>
    </row>
    <row r="60" spans="1:19" x14ac:dyDescent="0.3">
      <c r="A60" s="8">
        <v>25202.02</v>
      </c>
      <c r="B60" s="9">
        <f t="shared" si="18"/>
        <v>2003</v>
      </c>
      <c r="C60" s="10">
        <v>21</v>
      </c>
      <c r="D60" s="8">
        <v>30300372992</v>
      </c>
      <c r="E60" s="8">
        <v>372030799872</v>
      </c>
      <c r="F60" s="8">
        <v>54910029824</v>
      </c>
      <c r="G60" s="8">
        <v>918249013248</v>
      </c>
      <c r="H60" s="8">
        <v>79418744</v>
      </c>
      <c r="I60" s="8">
        <v>1375600000000</v>
      </c>
      <c r="J60" s="8"/>
      <c r="K60" s="8">
        <v>28748525568</v>
      </c>
      <c r="L60" s="8">
        <v>56939151360</v>
      </c>
      <c r="M60" s="8">
        <v>559731638272</v>
      </c>
      <c r="N60" s="8">
        <v>465372250112</v>
      </c>
      <c r="O60" s="8">
        <v>26956400640</v>
      </c>
      <c r="P60" s="8">
        <v>237681934336</v>
      </c>
      <c r="Q60" s="8">
        <v>1375400000000</v>
      </c>
      <c r="R60" s="8">
        <v>139722752</v>
      </c>
      <c r="S60" s="10">
        <v>0.01</v>
      </c>
    </row>
    <row r="61" spans="1:19" x14ac:dyDescent="0.3">
      <c r="A61" s="8">
        <v>25567.02</v>
      </c>
      <c r="B61" s="9">
        <f t="shared" si="18"/>
        <v>2004</v>
      </c>
      <c r="C61" s="10">
        <v>22</v>
      </c>
      <c r="D61" s="8">
        <v>30413338624</v>
      </c>
      <c r="E61" s="8">
        <v>377320701952</v>
      </c>
      <c r="F61" s="8">
        <v>55811358720</v>
      </c>
      <c r="G61" s="8">
        <v>933523881984</v>
      </c>
      <c r="H61" s="8">
        <v>80558160</v>
      </c>
      <c r="I61" s="8">
        <v>1397100000000</v>
      </c>
      <c r="J61" s="8"/>
      <c r="K61" s="8">
        <v>30410008576</v>
      </c>
      <c r="L61" s="8">
        <v>57713033216</v>
      </c>
      <c r="M61" s="8">
        <v>567817011200</v>
      </c>
      <c r="N61" s="8">
        <v>471097409536</v>
      </c>
      <c r="O61" s="8">
        <v>27348477952</v>
      </c>
      <c r="P61" s="8">
        <v>242619678720</v>
      </c>
      <c r="Q61" s="8">
        <v>1397000000000</v>
      </c>
      <c r="R61" s="8">
        <v>144179200</v>
      </c>
      <c r="S61" s="10">
        <v>0.01</v>
      </c>
    </row>
    <row r="62" spans="1:19" x14ac:dyDescent="0.3">
      <c r="A62" s="8">
        <v>25932.02</v>
      </c>
      <c r="B62" s="9">
        <f t="shared" si="18"/>
        <v>2005</v>
      </c>
      <c r="C62" s="10">
        <v>23</v>
      </c>
      <c r="D62" s="8">
        <v>30486956032</v>
      </c>
      <c r="E62" s="8">
        <v>382691999744</v>
      </c>
      <c r="F62" s="8">
        <v>56690917376</v>
      </c>
      <c r="G62" s="8">
        <v>949155725312</v>
      </c>
      <c r="H62" s="8">
        <v>81204744</v>
      </c>
      <c r="I62" s="8">
        <v>1419100000000</v>
      </c>
      <c r="J62" s="8"/>
      <c r="K62" s="8">
        <v>31263956992</v>
      </c>
      <c r="L62" s="8">
        <v>58519232512</v>
      </c>
      <c r="M62" s="8">
        <v>575737757696</v>
      </c>
      <c r="N62" s="8">
        <v>477523148800</v>
      </c>
      <c r="O62" s="8">
        <v>27745634304</v>
      </c>
      <c r="P62" s="8">
        <v>248128749568</v>
      </c>
      <c r="Q62" s="8">
        <v>1418900000000</v>
      </c>
      <c r="R62" s="8">
        <v>188350464</v>
      </c>
      <c r="S62" s="10">
        <v>0.01</v>
      </c>
    </row>
    <row r="63" spans="1:19" x14ac:dyDescent="0.3">
      <c r="A63" s="8">
        <v>26297.02</v>
      </c>
      <c r="B63" s="9">
        <f t="shared" si="18"/>
        <v>2006</v>
      </c>
      <c r="C63" s="10">
        <v>24</v>
      </c>
      <c r="D63" s="8">
        <v>33557178368</v>
      </c>
      <c r="E63" s="21">
        <v>387845947392</v>
      </c>
      <c r="F63" s="8">
        <v>57611022336</v>
      </c>
      <c r="G63" s="8">
        <v>961527939072</v>
      </c>
      <c r="H63" s="8">
        <v>83853128</v>
      </c>
      <c r="I63" s="8">
        <v>1440600000000</v>
      </c>
      <c r="J63" s="8"/>
      <c r="K63" s="8">
        <v>31280396288</v>
      </c>
      <c r="L63" s="8">
        <v>59193274368</v>
      </c>
      <c r="M63" s="8">
        <v>584107229184</v>
      </c>
      <c r="N63" s="8">
        <v>483339862016</v>
      </c>
      <c r="O63" s="8">
        <v>28119429120</v>
      </c>
      <c r="P63" s="8">
        <v>254395727872</v>
      </c>
      <c r="Q63" s="8">
        <v>1440400000000</v>
      </c>
      <c r="R63" s="8">
        <v>190054400</v>
      </c>
      <c r="S63" s="10">
        <v>0.01</v>
      </c>
    </row>
    <row r="64" spans="1:19" x14ac:dyDescent="0.3">
      <c r="A64" s="8">
        <v>26662.02</v>
      </c>
      <c r="B64" s="9">
        <f>B65-1</f>
        <v>2007</v>
      </c>
      <c r="C64" s="10">
        <v>25</v>
      </c>
      <c r="D64" s="8">
        <v>33587476480</v>
      </c>
      <c r="E64" s="8">
        <v>394872979456</v>
      </c>
      <c r="F64" s="8">
        <v>58504294400</v>
      </c>
      <c r="G64" s="8">
        <v>976430825472</v>
      </c>
      <c r="H64" s="8">
        <v>134366592</v>
      </c>
      <c r="I64" s="8">
        <v>1463500000000</v>
      </c>
      <c r="J64" s="8"/>
      <c r="K64" s="8">
        <v>34717974528</v>
      </c>
      <c r="L64" s="8">
        <v>59944337408</v>
      </c>
      <c r="M64" s="8">
        <v>590564163584</v>
      </c>
      <c r="N64" s="8">
        <v>489935011840</v>
      </c>
      <c r="O64" s="8">
        <v>28523833344</v>
      </c>
      <c r="P64" s="8">
        <v>259624583168</v>
      </c>
      <c r="Q64" s="8">
        <v>1463300000000</v>
      </c>
      <c r="R64" s="8">
        <v>219938816</v>
      </c>
      <c r="S64" s="10">
        <v>0.02</v>
      </c>
    </row>
    <row r="65" spans="1:19" x14ac:dyDescent="0.3">
      <c r="A65" s="12">
        <v>27028.02</v>
      </c>
      <c r="B65" s="13">
        <v>2008</v>
      </c>
      <c r="C65" s="14">
        <v>26</v>
      </c>
      <c r="D65" s="12">
        <v>33806145536</v>
      </c>
      <c r="E65" s="12">
        <v>400206659584</v>
      </c>
      <c r="F65" s="12">
        <v>59362406400</v>
      </c>
      <c r="G65" s="12">
        <v>992397819904</v>
      </c>
      <c r="H65" s="12">
        <v>178603728</v>
      </c>
      <c r="I65" s="12">
        <v>1486000000000</v>
      </c>
      <c r="J65" s="12"/>
      <c r="K65" s="12">
        <v>36376256512</v>
      </c>
      <c r="L65" s="12">
        <v>60821757952</v>
      </c>
      <c r="M65" s="12">
        <v>598839132160</v>
      </c>
      <c r="N65" s="12">
        <v>496577445888</v>
      </c>
      <c r="O65" s="12">
        <v>28939839488</v>
      </c>
      <c r="P65" s="12">
        <v>264182611968</v>
      </c>
      <c r="Q65" s="12">
        <v>1485700000000</v>
      </c>
      <c r="R65" s="12">
        <v>214564864</v>
      </c>
      <c r="S65" s="14">
        <v>0.01</v>
      </c>
    </row>
    <row r="66" spans="1:19" x14ac:dyDescent="0.3">
      <c r="A66" s="16"/>
      <c r="B66" s="17"/>
      <c r="C66" s="18" t="s">
        <v>7</v>
      </c>
      <c r="D66" s="16">
        <f>MAX(D40:D65)</f>
        <v>33806145536</v>
      </c>
      <c r="E66" s="16">
        <f t="shared" ref="E66:I66" si="19">MAX(E40:E65)</f>
        <v>400206659584</v>
      </c>
      <c r="F66" s="16">
        <f t="shared" si="19"/>
        <v>59362406400</v>
      </c>
      <c r="G66" s="16">
        <f t="shared" si="19"/>
        <v>992397819904</v>
      </c>
      <c r="H66" s="16">
        <f t="shared" si="19"/>
        <v>178603728</v>
      </c>
      <c r="I66" s="16">
        <f t="shared" si="19"/>
        <v>1486000000000</v>
      </c>
      <c r="J66" s="16"/>
      <c r="K66" s="16">
        <f t="shared" ref="K66:Q66" si="20">MAX(K40:K65)</f>
        <v>36376256512</v>
      </c>
      <c r="L66" s="16">
        <f t="shared" si="20"/>
        <v>60821757952</v>
      </c>
      <c r="M66" s="16">
        <f t="shared" si="20"/>
        <v>598839132160</v>
      </c>
      <c r="N66" s="16">
        <f t="shared" si="20"/>
        <v>496577445888</v>
      </c>
      <c r="O66" s="16">
        <f t="shared" si="20"/>
        <v>28939839488</v>
      </c>
      <c r="P66" s="16">
        <f t="shared" si="20"/>
        <v>264182611968</v>
      </c>
      <c r="Q66" s="16">
        <f t="shared" si="20"/>
        <v>1485700000000</v>
      </c>
      <c r="R66" s="16"/>
      <c r="S66" s="19"/>
    </row>
    <row r="67" spans="1:19" x14ac:dyDescent="0.3">
      <c r="A67" s="16"/>
      <c r="B67" s="17"/>
      <c r="C67" s="18" t="s">
        <v>8</v>
      </c>
      <c r="D67" s="16">
        <f>MIN(D40:D65)</f>
        <v>401097536</v>
      </c>
      <c r="E67" s="16">
        <f t="shared" ref="E67:I67" si="21">MIN(E40:E65)</f>
        <v>25225977856</v>
      </c>
      <c r="F67" s="16">
        <f t="shared" si="21"/>
        <v>3868507136</v>
      </c>
      <c r="G67" s="16">
        <f t="shared" si="21"/>
        <v>58044280832</v>
      </c>
      <c r="H67" s="16">
        <f t="shared" si="21"/>
        <v>0</v>
      </c>
      <c r="I67" s="16">
        <f t="shared" si="21"/>
        <v>87539859456</v>
      </c>
      <c r="J67" s="16"/>
      <c r="K67" s="16">
        <f t="shared" ref="K67:Q67" si="22">MIN(K40:K65)</f>
        <v>3766008064</v>
      </c>
      <c r="L67" s="16">
        <f t="shared" si="22"/>
        <v>3646863360</v>
      </c>
      <c r="M67" s="16">
        <f t="shared" si="22"/>
        <v>41204981760</v>
      </c>
      <c r="N67" s="16">
        <f t="shared" si="22"/>
        <v>33971402752</v>
      </c>
      <c r="O67" s="16">
        <f t="shared" si="22"/>
        <v>1959283200</v>
      </c>
      <c r="P67" s="16">
        <f t="shared" si="22"/>
        <v>3067000576</v>
      </c>
      <c r="Q67" s="16">
        <f t="shared" si="22"/>
        <v>87615537152</v>
      </c>
      <c r="R67" s="16"/>
      <c r="S67" s="19"/>
    </row>
    <row r="68" spans="1:19" x14ac:dyDescent="0.3">
      <c r="A68" s="16"/>
      <c r="B68" s="17"/>
      <c r="C68" s="18" t="s">
        <v>6</v>
      </c>
      <c r="D68" s="16">
        <f>AVERAGE(D40:D65)</f>
        <v>20576539483.076923</v>
      </c>
      <c r="E68" s="16">
        <f t="shared" ref="E68:I68" si="23">AVERAGE(E40:E65)</f>
        <v>293965437085.53845</v>
      </c>
      <c r="F68" s="16">
        <f t="shared" si="23"/>
        <v>43686973518.769234</v>
      </c>
      <c r="G68" s="16">
        <f t="shared" si="23"/>
        <v>741787088896</v>
      </c>
      <c r="H68" s="16">
        <f t="shared" si="23"/>
        <v>42707801.002403848</v>
      </c>
      <c r="I68" s="16">
        <f t="shared" si="23"/>
        <v>1100055496851.6924</v>
      </c>
      <c r="J68" s="16"/>
      <c r="K68" s="16">
        <f t="shared" ref="K68:Q68" si="24">AVERAGE(K40:K65)</f>
        <v>21279537122.46154</v>
      </c>
      <c r="L68" s="16">
        <f t="shared" si="24"/>
        <v>46498752630.153847</v>
      </c>
      <c r="M68" s="16">
        <f t="shared" si="24"/>
        <v>457997575089.23077</v>
      </c>
      <c r="N68" s="16">
        <f t="shared" si="24"/>
        <v>378782336157.53845</v>
      </c>
      <c r="O68" s="16">
        <f t="shared" si="24"/>
        <v>21763232886.153847</v>
      </c>
      <c r="P68" s="16">
        <f t="shared" si="24"/>
        <v>173678155214.76923</v>
      </c>
      <c r="Q68" s="16">
        <f t="shared" si="24"/>
        <v>1099996032758.1538</v>
      </c>
      <c r="R68" s="16"/>
      <c r="S68" s="19"/>
    </row>
    <row r="69" spans="1:19" x14ac:dyDescent="0.3">
      <c r="A69" s="24" t="s">
        <v>9</v>
      </c>
      <c r="B69" s="24"/>
      <c r="C69" s="24"/>
      <c r="D69" s="12">
        <f>(D68/$I68)*100</f>
        <v>1.8705001285813327</v>
      </c>
      <c r="E69" s="12">
        <f t="shared" ref="E69:H69" si="25">(E68/$I68)*100</f>
        <v>26.722782434782051</v>
      </c>
      <c r="F69" s="12">
        <f t="shared" si="25"/>
        <v>3.9713426862371324</v>
      </c>
      <c r="G69" s="12">
        <f t="shared" si="25"/>
        <v>67.431787852427462</v>
      </c>
      <c r="H69" s="12">
        <f t="shared" si="25"/>
        <v>3.8823314936956895E-3</v>
      </c>
      <c r="I69" s="12">
        <f>(I68/$I68)*100</f>
        <v>100</v>
      </c>
      <c r="J69" s="12"/>
      <c r="K69" s="12">
        <f>(K68/$Q68)*100</f>
        <v>1.9345103517423394</v>
      </c>
      <c r="L69" s="12">
        <f t="shared" ref="L69:Q69" si="26">(L68/$Q68)*100</f>
        <v>4.2271745756720476</v>
      </c>
      <c r="M69" s="12">
        <f t="shared" si="26"/>
        <v>41.636293354698537</v>
      </c>
      <c r="N69" s="12">
        <f t="shared" si="26"/>
        <v>34.434882024780713</v>
      </c>
      <c r="O69" s="12">
        <f t="shared" si="26"/>
        <v>1.9784828524866811</v>
      </c>
      <c r="P69" s="12">
        <f t="shared" si="26"/>
        <v>15.788980145617879</v>
      </c>
      <c r="Q69" s="12">
        <f t="shared" si="26"/>
        <v>100</v>
      </c>
      <c r="R69" s="14"/>
      <c r="S69" s="14"/>
    </row>
    <row r="70" spans="1:19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</sheetData>
  <mergeCells count="18">
    <mergeCell ref="D39:R39"/>
    <mergeCell ref="A69:C69"/>
    <mergeCell ref="A34:C34"/>
    <mergeCell ref="A36:S36"/>
    <mergeCell ref="A37:A38"/>
    <mergeCell ref="B37:B38"/>
    <mergeCell ref="C37:C38"/>
    <mergeCell ref="D37:I37"/>
    <mergeCell ref="K37:Q37"/>
    <mergeCell ref="A1:S1"/>
    <mergeCell ref="A2:A3"/>
    <mergeCell ref="B2:B3"/>
    <mergeCell ref="C2:C3"/>
    <mergeCell ref="D2:I2"/>
    <mergeCell ref="K2:Q2"/>
    <mergeCell ref="R2:R3"/>
    <mergeCell ref="S2:S4"/>
    <mergeCell ref="D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Table-12-transient-budget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Brian P.</dc:creator>
  <cp:lastModifiedBy>Brian Kelly</cp:lastModifiedBy>
  <dcterms:created xsi:type="dcterms:W3CDTF">2012-11-08T20:49:27Z</dcterms:created>
  <dcterms:modified xsi:type="dcterms:W3CDTF">2013-04-22T20:21:42Z</dcterms:modified>
</cp:coreProperties>
</file>