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5" yWindow="405" windowWidth="19200" windowHeight="11025"/>
  </bookViews>
  <sheets>
    <sheet name="Tbl 1-1" sheetId="16" r:id="rId1"/>
    <sheet name="Tbl 1-2 " sheetId="19" r:id="rId2"/>
    <sheet name="Tbl 1-3" sheetId="18" r:id="rId3"/>
    <sheet name="Tbl 1-4" sheetId="13" r:id="rId4"/>
    <sheet name="Tbl 1-5" sheetId="15" r:id="rId5"/>
  </sheets>
  <definedNames>
    <definedName name="_Ref349571044" localSheetId="1">'Tbl 1-2 '!$A$1</definedName>
    <definedName name="_Ref349571047" localSheetId="2">'Tbl 1-3'!#REF!</definedName>
    <definedName name="_Ref353529142" localSheetId="4">'Tbl 1-5'!#REF!</definedName>
  </definedNames>
  <calcPr calcId="145621"/>
</workbook>
</file>

<file path=xl/calcChain.xml><?xml version="1.0" encoding="utf-8"?>
<calcChain xmlns="http://schemas.openxmlformats.org/spreadsheetml/2006/main">
  <c r="E166" i="18" l="1"/>
  <c r="E165" i="18" l="1"/>
  <c r="E168" i="18"/>
  <c r="E167" i="18"/>
  <c r="L70" i="18" l="1"/>
  <c r="L71" i="18" l="1"/>
  <c r="L72" i="18"/>
  <c r="L73" i="18"/>
  <c r="I6" i="19" l="1"/>
  <c r="I7" i="19"/>
  <c r="I8" i="19"/>
  <c r="I9" i="19"/>
  <c r="I10" i="19"/>
  <c r="I11" i="19"/>
  <c r="I12" i="19"/>
  <c r="I13" i="19"/>
  <c r="I14" i="19"/>
  <c r="I15" i="19"/>
  <c r="I16" i="19"/>
  <c r="I17" i="19"/>
  <c r="I18" i="19"/>
  <c r="I19" i="19"/>
  <c r="I20" i="19"/>
  <c r="I21" i="19"/>
  <c r="I22" i="19"/>
  <c r="I23" i="19"/>
  <c r="I24" i="19"/>
  <c r="I25" i="19"/>
  <c r="I26" i="19"/>
  <c r="I28" i="19"/>
  <c r="I29" i="19"/>
  <c r="I30" i="19"/>
  <c r="I31" i="19"/>
  <c r="I32" i="19"/>
  <c r="I33" i="19"/>
  <c r="I34" i="19"/>
  <c r="I35" i="19"/>
  <c r="I36" i="19"/>
  <c r="I37" i="19"/>
  <c r="I38"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5" i="19"/>
  <c r="K9" i="16" l="1"/>
  <c r="L39" i="16"/>
  <c r="L38" i="16"/>
  <c r="L37" i="16"/>
  <c r="L36" i="16"/>
  <c r="L35" i="16"/>
  <c r="L34" i="16"/>
  <c r="L33" i="16"/>
  <c r="L32" i="16"/>
  <c r="L31" i="16"/>
  <c r="L30" i="16"/>
  <c r="L29" i="16"/>
  <c r="L28" i="16"/>
  <c r="L27" i="16"/>
  <c r="L26" i="16"/>
  <c r="L25" i="16"/>
  <c r="L24" i="16"/>
  <c r="K22" i="16"/>
  <c r="K21" i="16"/>
  <c r="K20" i="16"/>
  <c r="K19" i="16"/>
  <c r="K18" i="16"/>
  <c r="K17" i="16"/>
  <c r="K16" i="16"/>
  <c r="K15" i="16"/>
  <c r="K14" i="16"/>
  <c r="K13" i="16"/>
  <c r="K12" i="16"/>
  <c r="K11" i="16"/>
  <c r="K10" i="16"/>
  <c r="K8" i="16"/>
  <c r="K7" i="16"/>
  <c r="L7" i="16"/>
  <c r="L8" i="16"/>
  <c r="L9" i="16"/>
  <c r="L10" i="16"/>
  <c r="L11" i="16"/>
  <c r="L12" i="16"/>
  <c r="L13" i="16"/>
  <c r="L14" i="16"/>
  <c r="L15" i="16"/>
  <c r="L16" i="16"/>
  <c r="L17" i="16"/>
  <c r="L18" i="16"/>
  <c r="L19" i="16"/>
  <c r="L20" i="16"/>
  <c r="L21" i="16"/>
  <c r="L22" i="16"/>
  <c r="BD27" i="13" l="1"/>
  <c r="BE27" i="13"/>
  <c r="BF27" i="13"/>
  <c r="BG27" i="13"/>
  <c r="BH27" i="13"/>
  <c r="BI27" i="13"/>
  <c r="BJ27" i="13"/>
  <c r="BC27" i="13"/>
  <c r="BB27" i="13" s="1"/>
  <c r="AR27" i="13"/>
  <c r="AH27" i="13"/>
  <c r="X27" i="13"/>
  <c r="N27" i="13"/>
  <c r="D27" i="13"/>
  <c r="BJ69" i="13" l="1"/>
  <c r="BI69" i="13"/>
  <c r="BH69" i="13"/>
  <c r="BG69" i="13"/>
  <c r="BF69" i="13"/>
  <c r="BE69" i="13"/>
  <c r="BD69" i="13"/>
  <c r="BC69" i="13"/>
  <c r="AR69" i="13"/>
  <c r="AH69" i="13"/>
  <c r="X69" i="13"/>
  <c r="N69" i="13"/>
  <c r="D69" i="13"/>
  <c r="BJ68" i="13"/>
  <c r="BI68" i="13"/>
  <c r="BH68" i="13"/>
  <c r="BG68" i="13"/>
  <c r="BF68" i="13"/>
  <c r="BE68" i="13"/>
  <c r="BD68" i="13"/>
  <c r="BC68" i="13"/>
  <c r="AR68" i="13"/>
  <c r="AH68" i="13"/>
  <c r="X68" i="13"/>
  <c r="N68" i="13"/>
  <c r="D68" i="13"/>
  <c r="BJ67" i="13"/>
  <c r="BI67" i="13"/>
  <c r="BH67" i="13"/>
  <c r="BG67" i="13"/>
  <c r="BF67" i="13"/>
  <c r="BE67" i="13"/>
  <c r="BD67" i="13"/>
  <c r="BC67" i="13"/>
  <c r="AR67" i="13"/>
  <c r="AH67" i="13"/>
  <c r="X67" i="13"/>
  <c r="N67" i="13"/>
  <c r="D67" i="13"/>
  <c r="BJ66" i="13"/>
  <c r="BI66" i="13"/>
  <c r="BH66" i="13"/>
  <c r="BG66" i="13"/>
  <c r="BF66" i="13"/>
  <c r="BE66" i="13"/>
  <c r="BD66" i="13"/>
  <c r="BC66" i="13"/>
  <c r="AR66" i="13"/>
  <c r="AH66" i="13"/>
  <c r="X66" i="13"/>
  <c r="N66" i="13"/>
  <c r="D66" i="13"/>
  <c r="BJ65" i="13"/>
  <c r="BI65" i="13"/>
  <c r="BH65" i="13"/>
  <c r="BG65" i="13"/>
  <c r="BF65" i="13"/>
  <c r="BE65" i="13"/>
  <c r="BD65" i="13"/>
  <c r="BC65" i="13"/>
  <c r="AR65" i="13"/>
  <c r="AH65" i="13"/>
  <c r="X65" i="13"/>
  <c r="N65" i="13"/>
  <c r="D65" i="13"/>
  <c r="BJ64" i="13"/>
  <c r="BI64" i="13"/>
  <c r="BH64" i="13"/>
  <c r="BG64" i="13"/>
  <c r="BF64" i="13"/>
  <c r="BE64" i="13"/>
  <c r="BD64" i="13"/>
  <c r="BC64" i="13"/>
  <c r="AR64" i="13"/>
  <c r="AH64" i="13"/>
  <c r="X64" i="13"/>
  <c r="N64" i="13"/>
  <c r="D64" i="13"/>
  <c r="BJ63" i="13"/>
  <c r="BI63" i="13"/>
  <c r="BH63" i="13"/>
  <c r="BG63" i="13"/>
  <c r="BF63" i="13"/>
  <c r="BE63" i="13"/>
  <c r="BD63" i="13"/>
  <c r="BC63" i="13"/>
  <c r="AR63" i="13"/>
  <c r="AH63" i="13"/>
  <c r="X63" i="13"/>
  <c r="N63" i="13"/>
  <c r="D63" i="13"/>
  <c r="BJ62" i="13"/>
  <c r="BI62" i="13"/>
  <c r="BH62" i="13"/>
  <c r="BG62" i="13"/>
  <c r="BF62" i="13"/>
  <c r="BE62" i="13"/>
  <c r="BD62" i="13"/>
  <c r="BC62" i="13"/>
  <c r="AR62" i="13"/>
  <c r="AH62" i="13"/>
  <c r="X62" i="13"/>
  <c r="N62" i="13"/>
  <c r="D62" i="13"/>
  <c r="BJ61" i="13"/>
  <c r="BI61" i="13"/>
  <c r="BH61" i="13"/>
  <c r="BG61" i="13"/>
  <c r="BF61" i="13"/>
  <c r="BE61" i="13"/>
  <c r="BD61" i="13"/>
  <c r="BC61" i="13"/>
  <c r="AR61" i="13"/>
  <c r="AH61" i="13"/>
  <c r="X61" i="13"/>
  <c r="N61" i="13"/>
  <c r="D61" i="13"/>
  <c r="BJ60" i="13"/>
  <c r="BI60" i="13"/>
  <c r="BH60" i="13"/>
  <c r="BG60" i="13"/>
  <c r="BF60" i="13"/>
  <c r="BE60" i="13"/>
  <c r="BD60" i="13"/>
  <c r="BC60" i="13"/>
  <c r="AR60" i="13"/>
  <c r="AH60" i="13"/>
  <c r="X60" i="13"/>
  <c r="N60" i="13"/>
  <c r="D60" i="13"/>
  <c r="BJ59" i="13"/>
  <c r="BI59" i="13"/>
  <c r="BH59" i="13"/>
  <c r="BG59" i="13"/>
  <c r="BF59" i="13"/>
  <c r="BE59" i="13"/>
  <c r="BD59" i="13"/>
  <c r="BC59" i="13"/>
  <c r="AR59" i="13"/>
  <c r="AH59" i="13"/>
  <c r="X59" i="13"/>
  <c r="N59" i="13"/>
  <c r="D59" i="13"/>
  <c r="BJ58" i="13"/>
  <c r="BI58" i="13"/>
  <c r="BH58" i="13"/>
  <c r="BG58" i="13"/>
  <c r="BF58" i="13"/>
  <c r="BE58" i="13"/>
  <c r="BD58" i="13"/>
  <c r="BC58" i="13"/>
  <c r="AR58" i="13"/>
  <c r="AH58" i="13"/>
  <c r="X58" i="13"/>
  <c r="N58" i="13"/>
  <c r="D58" i="13"/>
  <c r="BJ57" i="13"/>
  <c r="BI57" i="13"/>
  <c r="BH57" i="13"/>
  <c r="BG57" i="13"/>
  <c r="BF57" i="13"/>
  <c r="BE57" i="13"/>
  <c r="BD57" i="13"/>
  <c r="BC57" i="13"/>
  <c r="AR57" i="13"/>
  <c r="AH57" i="13"/>
  <c r="X57" i="13"/>
  <c r="N57" i="13"/>
  <c r="D57" i="13"/>
  <c r="BJ56" i="13"/>
  <c r="BI56" i="13"/>
  <c r="BH56" i="13"/>
  <c r="BG56" i="13"/>
  <c r="BF56" i="13"/>
  <c r="BE56" i="13"/>
  <c r="BD56" i="13"/>
  <c r="BC56" i="13"/>
  <c r="AR56" i="13"/>
  <c r="AH56" i="13"/>
  <c r="X56" i="13"/>
  <c r="N56" i="13"/>
  <c r="D56" i="13"/>
  <c r="BJ55" i="13"/>
  <c r="BI55" i="13"/>
  <c r="BH55" i="13"/>
  <c r="BG55" i="13"/>
  <c r="BF55" i="13"/>
  <c r="BE55" i="13"/>
  <c r="BD55" i="13"/>
  <c r="BC55" i="13"/>
  <c r="AR55" i="13"/>
  <c r="AH55" i="13"/>
  <c r="X55" i="13"/>
  <c r="N55" i="13"/>
  <c r="D55" i="13"/>
  <c r="BJ54" i="13"/>
  <c r="BI54" i="13"/>
  <c r="BH54" i="13"/>
  <c r="BG54" i="13"/>
  <c r="BF54" i="13"/>
  <c r="BE54" i="13"/>
  <c r="BD54" i="13"/>
  <c r="BC54" i="13"/>
  <c r="AR54" i="13"/>
  <c r="AH54" i="13"/>
  <c r="X54" i="13"/>
  <c r="N54" i="13"/>
  <c r="D54" i="13"/>
  <c r="BJ53" i="13"/>
  <c r="BI53" i="13"/>
  <c r="BH53" i="13"/>
  <c r="BG53" i="13"/>
  <c r="BF53" i="13"/>
  <c r="BE53" i="13"/>
  <c r="BD53" i="13"/>
  <c r="BC53" i="13"/>
  <c r="AR53" i="13"/>
  <c r="AH53" i="13"/>
  <c r="X53" i="13"/>
  <c r="N53" i="13"/>
  <c r="D53" i="13"/>
  <c r="BJ52" i="13"/>
  <c r="BI52" i="13"/>
  <c r="BH52" i="13"/>
  <c r="BG52" i="13"/>
  <c r="BF52" i="13"/>
  <c r="BE52" i="13"/>
  <c r="BD52" i="13"/>
  <c r="BC52" i="13"/>
  <c r="AR52" i="13"/>
  <c r="AH52" i="13"/>
  <c r="X52" i="13"/>
  <c r="N52" i="13"/>
  <c r="D52" i="13"/>
  <c r="BJ51" i="13"/>
  <c r="BI51" i="13"/>
  <c r="BH51" i="13"/>
  <c r="BG51" i="13"/>
  <c r="BF51" i="13"/>
  <c r="BE51" i="13"/>
  <c r="BD51" i="13"/>
  <c r="BC51" i="13"/>
  <c r="AR51" i="13"/>
  <c r="AH51" i="13"/>
  <c r="X51" i="13"/>
  <c r="N51" i="13"/>
  <c r="D51" i="13"/>
  <c r="BJ50" i="13"/>
  <c r="BI50" i="13"/>
  <c r="BH50" i="13"/>
  <c r="BG50" i="13"/>
  <c r="BF50" i="13"/>
  <c r="BE50" i="13"/>
  <c r="BD50" i="13"/>
  <c r="BC50" i="13"/>
  <c r="AR50" i="13"/>
  <c r="AH50" i="13"/>
  <c r="X50" i="13"/>
  <c r="N50" i="13"/>
  <c r="D50" i="13"/>
  <c r="BJ49" i="13"/>
  <c r="BI49" i="13"/>
  <c r="BH49" i="13"/>
  <c r="BG49" i="13"/>
  <c r="BF49" i="13"/>
  <c r="BE49" i="13"/>
  <c r="BD49" i="13"/>
  <c r="BC49" i="13"/>
  <c r="AR49" i="13"/>
  <c r="AH49" i="13"/>
  <c r="X49" i="13"/>
  <c r="N49" i="13"/>
  <c r="D49" i="13"/>
  <c r="BJ48" i="13"/>
  <c r="BI48" i="13"/>
  <c r="BH48" i="13"/>
  <c r="BG48" i="13"/>
  <c r="BF48" i="13"/>
  <c r="BE48" i="13"/>
  <c r="BD48" i="13"/>
  <c r="BC48" i="13"/>
  <c r="AR48" i="13"/>
  <c r="AH48" i="13"/>
  <c r="X48" i="13"/>
  <c r="N48" i="13"/>
  <c r="D48" i="13"/>
  <c r="BJ47" i="13"/>
  <c r="BI47" i="13"/>
  <c r="BH47" i="13"/>
  <c r="BG47" i="13"/>
  <c r="BF47" i="13"/>
  <c r="BE47" i="13"/>
  <c r="BD47" i="13"/>
  <c r="BC47" i="13"/>
  <c r="AR47" i="13"/>
  <c r="AH47" i="13"/>
  <c r="X47" i="13"/>
  <c r="N47" i="13"/>
  <c r="D47" i="13"/>
  <c r="BJ46" i="13"/>
  <c r="BI46" i="13"/>
  <c r="BH46" i="13"/>
  <c r="BG46" i="13"/>
  <c r="BF46" i="13"/>
  <c r="BE46" i="13"/>
  <c r="BD46" i="13"/>
  <c r="BC46" i="13"/>
  <c r="AR46" i="13"/>
  <c r="AH46" i="13"/>
  <c r="X46" i="13"/>
  <c r="N46" i="13"/>
  <c r="D46" i="13"/>
  <c r="BJ45" i="13"/>
  <c r="BI45" i="13"/>
  <c r="BH45" i="13"/>
  <c r="BG45" i="13"/>
  <c r="BF45" i="13"/>
  <c r="BE45" i="13"/>
  <c r="BD45" i="13"/>
  <c r="BC45" i="13"/>
  <c r="AR45" i="13"/>
  <c r="AH45" i="13"/>
  <c r="X45" i="13"/>
  <c r="N45" i="13"/>
  <c r="D45" i="13"/>
  <c r="BJ44" i="13"/>
  <c r="BI44" i="13"/>
  <c r="BH44" i="13"/>
  <c r="BG44" i="13"/>
  <c r="BF44" i="13"/>
  <c r="BE44" i="13"/>
  <c r="BD44" i="13"/>
  <c r="BC44" i="13"/>
  <c r="AR44" i="13"/>
  <c r="AH44" i="13"/>
  <c r="X44" i="13"/>
  <c r="N44" i="13"/>
  <c r="D44" i="13"/>
  <c r="BJ43" i="13"/>
  <c r="BI43" i="13"/>
  <c r="BH43" i="13"/>
  <c r="BG43" i="13"/>
  <c r="BF43" i="13"/>
  <c r="BE43" i="13"/>
  <c r="BD43" i="13"/>
  <c r="BC43" i="13"/>
  <c r="AR43" i="13"/>
  <c r="AH43" i="13"/>
  <c r="X43" i="13"/>
  <c r="N43" i="13"/>
  <c r="D43" i="13"/>
  <c r="BJ42" i="13"/>
  <c r="BI42" i="13"/>
  <c r="BH42" i="13"/>
  <c r="BG42" i="13"/>
  <c r="BF42" i="13"/>
  <c r="BE42" i="13"/>
  <c r="BD42" i="13"/>
  <c r="BC42" i="13"/>
  <c r="AR42" i="13"/>
  <c r="AH42" i="13"/>
  <c r="X42" i="13"/>
  <c r="N42" i="13"/>
  <c r="D42" i="13"/>
  <c r="BJ41" i="13"/>
  <c r="BI41" i="13"/>
  <c r="BH41" i="13"/>
  <c r="BG41" i="13"/>
  <c r="BF41" i="13"/>
  <c r="BE41" i="13"/>
  <c r="BD41" i="13"/>
  <c r="BC41" i="13"/>
  <c r="AR41" i="13"/>
  <c r="AH41" i="13"/>
  <c r="X41" i="13"/>
  <c r="N41" i="13"/>
  <c r="D41" i="13"/>
  <c r="BJ40" i="13"/>
  <c r="BI40" i="13"/>
  <c r="BH40" i="13"/>
  <c r="BG40" i="13"/>
  <c r="BF40" i="13"/>
  <c r="BE40" i="13"/>
  <c r="BD40" i="13"/>
  <c r="BC40" i="13"/>
  <c r="AR40" i="13"/>
  <c r="AH40" i="13"/>
  <c r="X40" i="13"/>
  <c r="N40" i="13"/>
  <c r="D40" i="13"/>
  <c r="BJ39" i="13"/>
  <c r="BI39" i="13"/>
  <c r="BH39" i="13"/>
  <c r="BG39" i="13"/>
  <c r="BF39" i="13"/>
  <c r="BE39" i="13"/>
  <c r="BD39" i="13"/>
  <c r="BC39" i="13"/>
  <c r="AR39" i="13"/>
  <c r="AH39" i="13"/>
  <c r="X39" i="13"/>
  <c r="N39" i="13"/>
  <c r="D39" i="13"/>
  <c r="BJ38" i="13"/>
  <c r="BI38" i="13"/>
  <c r="BH38" i="13"/>
  <c r="BG38" i="13"/>
  <c r="BF38" i="13"/>
  <c r="BE38" i="13"/>
  <c r="BD38" i="13"/>
  <c r="BC38" i="13"/>
  <c r="AR38" i="13"/>
  <c r="AH38" i="13"/>
  <c r="X38" i="13"/>
  <c r="N38" i="13"/>
  <c r="D38" i="13"/>
  <c r="BJ37" i="13"/>
  <c r="BI37" i="13"/>
  <c r="BH37" i="13"/>
  <c r="BG37" i="13"/>
  <c r="BF37" i="13"/>
  <c r="BE37" i="13"/>
  <c r="BD37" i="13"/>
  <c r="BC37" i="13"/>
  <c r="AR37" i="13"/>
  <c r="AH37" i="13"/>
  <c r="X37" i="13"/>
  <c r="N37" i="13"/>
  <c r="D37" i="13"/>
  <c r="BJ36" i="13"/>
  <c r="BI36" i="13"/>
  <c r="BH36" i="13"/>
  <c r="BG36" i="13"/>
  <c r="BF36" i="13"/>
  <c r="BE36" i="13"/>
  <c r="BD36" i="13"/>
  <c r="BC36" i="13"/>
  <c r="AR36" i="13"/>
  <c r="AH36" i="13"/>
  <c r="X36" i="13"/>
  <c r="N36" i="13"/>
  <c r="D36" i="13"/>
  <c r="BJ35" i="13"/>
  <c r="BI35" i="13"/>
  <c r="BH35" i="13"/>
  <c r="BG35" i="13"/>
  <c r="BF35" i="13"/>
  <c r="BE35" i="13"/>
  <c r="BD35" i="13"/>
  <c r="BC35" i="13"/>
  <c r="AR35" i="13"/>
  <c r="AH35" i="13"/>
  <c r="X35" i="13"/>
  <c r="N35" i="13"/>
  <c r="D35" i="13"/>
  <c r="BJ34" i="13"/>
  <c r="BI34" i="13"/>
  <c r="BH34" i="13"/>
  <c r="BG34" i="13"/>
  <c r="BF34" i="13"/>
  <c r="BE34" i="13"/>
  <c r="BD34" i="13"/>
  <c r="BC34" i="13"/>
  <c r="AR34" i="13"/>
  <c r="AH34" i="13"/>
  <c r="X34" i="13"/>
  <c r="N34" i="13"/>
  <c r="D34" i="13"/>
  <c r="BJ33" i="13"/>
  <c r="BI33" i="13"/>
  <c r="BH33" i="13"/>
  <c r="BG33" i="13"/>
  <c r="BF33" i="13"/>
  <c r="BE33" i="13"/>
  <c r="BD33" i="13"/>
  <c r="BC33" i="13"/>
  <c r="AR33" i="13"/>
  <c r="AH33" i="13"/>
  <c r="X33" i="13"/>
  <c r="N33" i="13"/>
  <c r="D33" i="13"/>
  <c r="BJ32" i="13"/>
  <c r="BI32" i="13"/>
  <c r="BH32" i="13"/>
  <c r="BG32" i="13"/>
  <c r="BF32" i="13"/>
  <c r="BE32" i="13"/>
  <c r="BD32" i="13"/>
  <c r="BC32" i="13"/>
  <c r="AR32" i="13"/>
  <c r="AH32" i="13"/>
  <c r="X32" i="13"/>
  <c r="N32" i="13"/>
  <c r="D32" i="13"/>
  <c r="BJ31" i="13"/>
  <c r="BI31" i="13"/>
  <c r="BH31" i="13"/>
  <c r="BG31" i="13"/>
  <c r="BF31" i="13"/>
  <c r="BE31" i="13"/>
  <c r="BD31" i="13"/>
  <c r="BC31" i="13"/>
  <c r="AR31" i="13"/>
  <c r="AH31" i="13"/>
  <c r="X31" i="13"/>
  <c r="N31" i="13"/>
  <c r="D31" i="13"/>
  <c r="BJ30" i="13"/>
  <c r="BI30" i="13"/>
  <c r="BH30" i="13"/>
  <c r="BG30" i="13"/>
  <c r="BF30" i="13"/>
  <c r="BE30" i="13"/>
  <c r="BD30" i="13"/>
  <c r="BC30" i="13"/>
  <c r="AR30" i="13"/>
  <c r="AH30" i="13"/>
  <c r="X30" i="13"/>
  <c r="N30" i="13"/>
  <c r="D30" i="13"/>
  <c r="BJ29" i="13"/>
  <c r="BI29" i="13"/>
  <c r="BH29" i="13"/>
  <c r="BG29" i="13"/>
  <c r="BF29" i="13"/>
  <c r="BE29" i="13"/>
  <c r="BD29" i="13"/>
  <c r="BC29" i="13"/>
  <c r="AR29" i="13"/>
  <c r="AH29" i="13"/>
  <c r="X29" i="13"/>
  <c r="N29" i="13"/>
  <c r="D29" i="13"/>
  <c r="BJ28" i="13"/>
  <c r="BI28" i="13"/>
  <c r="BH28" i="13"/>
  <c r="BG28" i="13"/>
  <c r="BF28" i="13"/>
  <c r="BE28" i="13"/>
  <c r="BD28" i="13"/>
  <c r="BC28" i="13"/>
  <c r="AR28" i="13"/>
  <c r="AH28" i="13"/>
  <c r="X28" i="13"/>
  <c r="N28" i="13"/>
  <c r="D28" i="13"/>
  <c r="BJ26" i="13"/>
  <c r="BI26" i="13"/>
  <c r="BH26" i="13"/>
  <c r="BG26" i="13"/>
  <c r="BF26" i="13"/>
  <c r="BE26" i="13"/>
  <c r="BD26" i="13"/>
  <c r="BC26" i="13"/>
  <c r="AR26" i="13"/>
  <c r="AH26" i="13"/>
  <c r="X26" i="13"/>
  <c r="N26" i="13"/>
  <c r="D26" i="13"/>
  <c r="BJ25" i="13"/>
  <c r="BI25" i="13"/>
  <c r="BH25" i="13"/>
  <c r="BG25" i="13"/>
  <c r="BF25" i="13"/>
  <c r="BE25" i="13"/>
  <c r="BD25" i="13"/>
  <c r="BC25" i="13"/>
  <c r="AR25" i="13"/>
  <c r="AH25" i="13"/>
  <c r="X25" i="13"/>
  <c r="N25" i="13"/>
  <c r="D25" i="13"/>
  <c r="BJ23" i="13"/>
  <c r="BI23" i="13"/>
  <c r="BH23" i="13"/>
  <c r="BG23" i="13"/>
  <c r="BF23" i="13"/>
  <c r="BE23" i="13"/>
  <c r="BD23" i="13"/>
  <c r="BC23" i="13"/>
  <c r="AR23" i="13"/>
  <c r="AH23" i="13"/>
  <c r="X23" i="13"/>
  <c r="N23" i="13"/>
  <c r="D23" i="13"/>
  <c r="BJ22" i="13"/>
  <c r="BI22" i="13"/>
  <c r="BH22" i="13"/>
  <c r="BG22" i="13"/>
  <c r="BF22" i="13"/>
  <c r="BE22" i="13"/>
  <c r="BD22" i="13"/>
  <c r="BC22" i="13"/>
  <c r="AR22" i="13"/>
  <c r="AH22" i="13"/>
  <c r="X22" i="13"/>
  <c r="N22" i="13"/>
  <c r="D22" i="13"/>
  <c r="BJ20" i="13"/>
  <c r="BI20" i="13"/>
  <c r="BH20" i="13"/>
  <c r="BG20" i="13"/>
  <c r="BF20" i="13"/>
  <c r="BE20" i="13"/>
  <c r="BD20" i="13"/>
  <c r="BC20" i="13"/>
  <c r="AR20" i="13"/>
  <c r="AH20" i="13"/>
  <c r="X20" i="13"/>
  <c r="N20" i="13"/>
  <c r="D20" i="13"/>
  <c r="BJ19" i="13"/>
  <c r="BI19" i="13"/>
  <c r="BH19" i="13"/>
  <c r="BG19" i="13"/>
  <c r="BF19" i="13"/>
  <c r="BE19" i="13"/>
  <c r="BD19" i="13"/>
  <c r="BC19" i="13"/>
  <c r="AR19" i="13"/>
  <c r="AH19" i="13"/>
  <c r="X19" i="13"/>
  <c r="N19" i="13"/>
  <c r="D19" i="13"/>
  <c r="BJ18" i="13"/>
  <c r="BI18" i="13"/>
  <c r="BH18" i="13"/>
  <c r="BG18" i="13"/>
  <c r="BF18" i="13"/>
  <c r="BE18" i="13"/>
  <c r="BD18" i="13"/>
  <c r="BC18" i="13"/>
  <c r="AR18" i="13"/>
  <c r="AH18" i="13"/>
  <c r="X18" i="13"/>
  <c r="N18" i="13"/>
  <c r="D18" i="13"/>
  <c r="BJ16" i="13"/>
  <c r="BI16" i="13"/>
  <c r="BH16" i="13"/>
  <c r="BG16" i="13"/>
  <c r="BF16" i="13"/>
  <c r="BE16" i="13"/>
  <c r="BD16" i="13"/>
  <c r="BC16" i="13"/>
  <c r="AR16" i="13"/>
  <c r="AH16" i="13"/>
  <c r="X16" i="13"/>
  <c r="N16" i="13"/>
  <c r="D16" i="13"/>
  <c r="BJ15" i="13"/>
  <c r="BI15" i="13"/>
  <c r="BH15" i="13"/>
  <c r="BG15" i="13"/>
  <c r="BF15" i="13"/>
  <c r="BE15" i="13"/>
  <c r="BD15" i="13"/>
  <c r="BC15" i="13"/>
  <c r="AR15" i="13"/>
  <c r="AH15" i="13"/>
  <c r="X15" i="13"/>
  <c r="N15" i="13"/>
  <c r="D15" i="13"/>
  <c r="BJ14" i="13"/>
  <c r="BI14" i="13"/>
  <c r="BH14" i="13"/>
  <c r="BG14" i="13"/>
  <c r="BF14" i="13"/>
  <c r="BE14" i="13"/>
  <c r="BD14" i="13"/>
  <c r="BC14" i="13"/>
  <c r="AR14" i="13"/>
  <c r="AH14" i="13"/>
  <c r="X14" i="13"/>
  <c r="N14" i="13"/>
  <c r="D14" i="13"/>
  <c r="BJ13" i="13"/>
  <c r="BI13" i="13"/>
  <c r="BH13" i="13"/>
  <c r="BG13" i="13"/>
  <c r="BF13" i="13"/>
  <c r="BE13" i="13"/>
  <c r="BD13" i="13"/>
  <c r="BC13" i="13"/>
  <c r="AR13" i="13"/>
  <c r="AH13" i="13"/>
  <c r="X13" i="13"/>
  <c r="N13" i="13"/>
  <c r="D13" i="13"/>
  <c r="BJ12" i="13"/>
  <c r="BI12" i="13"/>
  <c r="BH12" i="13"/>
  <c r="BG12" i="13"/>
  <c r="BF12" i="13"/>
  <c r="BE12" i="13"/>
  <c r="BD12" i="13"/>
  <c r="BC12" i="13"/>
  <c r="AR12" i="13"/>
  <c r="AH12" i="13"/>
  <c r="X12" i="13"/>
  <c r="N12" i="13"/>
  <c r="D12" i="13"/>
  <c r="BJ11" i="13"/>
  <c r="BI11" i="13"/>
  <c r="BH11" i="13"/>
  <c r="BG11" i="13"/>
  <c r="BF11" i="13"/>
  <c r="BE11" i="13"/>
  <c r="BD11" i="13"/>
  <c r="BC11" i="13"/>
  <c r="AR11" i="13"/>
  <c r="AH11" i="13"/>
  <c r="X11" i="13"/>
  <c r="N11" i="13"/>
  <c r="D11" i="13"/>
  <c r="BJ9" i="13"/>
  <c r="BI9" i="13"/>
  <c r="BH9" i="13"/>
  <c r="BG9" i="13"/>
  <c r="BF9" i="13"/>
  <c r="BE9" i="13"/>
  <c r="BD9" i="13"/>
  <c r="BC9" i="13"/>
  <c r="AR9" i="13"/>
  <c r="AH9" i="13"/>
  <c r="X9" i="13"/>
  <c r="N9" i="13"/>
  <c r="D9" i="13"/>
  <c r="BJ6" i="13"/>
  <c r="BI6" i="13"/>
  <c r="BH6" i="13"/>
  <c r="BG6" i="13"/>
  <c r="BF6" i="13"/>
  <c r="BE6" i="13"/>
  <c r="BD6" i="13"/>
  <c r="BC6" i="13"/>
  <c r="AR6" i="13"/>
  <c r="AH6" i="13"/>
  <c r="X6" i="13"/>
  <c r="N6" i="13"/>
  <c r="D6" i="13"/>
  <c r="BJ77" i="13"/>
  <c r="BI77" i="13"/>
  <c r="BH77" i="13"/>
  <c r="BG77" i="13"/>
  <c r="BF77" i="13"/>
  <c r="BE77" i="13"/>
  <c r="BD77" i="13"/>
  <c r="BC77" i="13"/>
  <c r="AR77" i="13"/>
  <c r="AH77" i="13"/>
  <c r="X77" i="13"/>
  <c r="N77" i="13"/>
  <c r="D77" i="13"/>
  <c r="BJ76" i="13"/>
  <c r="BI76" i="13"/>
  <c r="BH76" i="13"/>
  <c r="BG76" i="13"/>
  <c r="BF76" i="13"/>
  <c r="BE76" i="13"/>
  <c r="BD76" i="13"/>
  <c r="BC76" i="13"/>
  <c r="AR76" i="13"/>
  <c r="AH76" i="13"/>
  <c r="X76" i="13"/>
  <c r="N76" i="13"/>
  <c r="D76" i="13"/>
  <c r="BJ75" i="13"/>
  <c r="BI75" i="13"/>
  <c r="BH75" i="13"/>
  <c r="BG75" i="13"/>
  <c r="BF75" i="13"/>
  <c r="BE75" i="13"/>
  <c r="BD75" i="13"/>
  <c r="BC75" i="13"/>
  <c r="AR75" i="13"/>
  <c r="AH75" i="13"/>
  <c r="X75" i="13"/>
  <c r="N75" i="13"/>
  <c r="D75" i="13"/>
  <c r="BJ74" i="13"/>
  <c r="BI74" i="13"/>
  <c r="BH74" i="13"/>
  <c r="BG74" i="13"/>
  <c r="BF74" i="13"/>
  <c r="BE74" i="13"/>
  <c r="BD74" i="13"/>
  <c r="BC74" i="13"/>
  <c r="AR74" i="13"/>
  <c r="AH74" i="13"/>
  <c r="X74" i="13"/>
  <c r="N74" i="13"/>
  <c r="D74" i="13"/>
  <c r="BJ73" i="13"/>
  <c r="BI73" i="13"/>
  <c r="BH73" i="13"/>
  <c r="BG73" i="13"/>
  <c r="BF73" i="13"/>
  <c r="BE73" i="13"/>
  <c r="BD73" i="13"/>
  <c r="BC73" i="13"/>
  <c r="AR73" i="13"/>
  <c r="AH73" i="13"/>
  <c r="X73" i="13"/>
  <c r="N73" i="13"/>
  <c r="D73" i="13"/>
  <c r="BJ72" i="13"/>
  <c r="BI72" i="13"/>
  <c r="BH72" i="13"/>
  <c r="BG72" i="13"/>
  <c r="BF72" i="13"/>
  <c r="BE72" i="13"/>
  <c r="BD72" i="13"/>
  <c r="BC72" i="13"/>
  <c r="AR72" i="13"/>
  <c r="AH72" i="13"/>
  <c r="X72" i="13"/>
  <c r="N72" i="13"/>
  <c r="D72" i="13"/>
  <c r="BJ71" i="13"/>
  <c r="BI71" i="13"/>
  <c r="BH71" i="13"/>
  <c r="BG71" i="13"/>
  <c r="BF71" i="13"/>
  <c r="BE71" i="13"/>
  <c r="BD71" i="13"/>
  <c r="BC71" i="13"/>
  <c r="AR71" i="13"/>
  <c r="AH71" i="13"/>
  <c r="X71" i="13"/>
  <c r="N71" i="13"/>
  <c r="D71" i="13"/>
  <c r="BJ70" i="13"/>
  <c r="BI70" i="13"/>
  <c r="BH70" i="13"/>
  <c r="BG70" i="13"/>
  <c r="BF70" i="13"/>
  <c r="BE70" i="13"/>
  <c r="BD70" i="13"/>
  <c r="BC70" i="13"/>
  <c r="AR70" i="13"/>
  <c r="AH70" i="13"/>
  <c r="X70" i="13"/>
  <c r="N70" i="13"/>
  <c r="D70" i="13"/>
  <c r="BJ24" i="13"/>
  <c r="BI24" i="13"/>
  <c r="BH24" i="13"/>
  <c r="BG24" i="13"/>
  <c r="BF24" i="13"/>
  <c r="BE24" i="13"/>
  <c r="BD24" i="13"/>
  <c r="BC24" i="13"/>
  <c r="AR24" i="13"/>
  <c r="AH24" i="13"/>
  <c r="X24" i="13"/>
  <c r="N24" i="13"/>
  <c r="D24" i="13"/>
  <c r="BJ21" i="13"/>
  <c r="BI21" i="13"/>
  <c r="BH21" i="13"/>
  <c r="BG21" i="13"/>
  <c r="BF21" i="13"/>
  <c r="BE21" i="13"/>
  <c r="BD21" i="13"/>
  <c r="BC21" i="13"/>
  <c r="AR21" i="13"/>
  <c r="AH21" i="13"/>
  <c r="X21" i="13"/>
  <c r="N21" i="13"/>
  <c r="D21" i="13"/>
  <c r="BJ17" i="13"/>
  <c r="BI17" i="13"/>
  <c r="BH17" i="13"/>
  <c r="BG17" i="13"/>
  <c r="BF17" i="13"/>
  <c r="BE17" i="13"/>
  <c r="BD17" i="13"/>
  <c r="BC17" i="13"/>
  <c r="AR17" i="13"/>
  <c r="AH17" i="13"/>
  <c r="X17" i="13"/>
  <c r="N17" i="13"/>
  <c r="D17" i="13"/>
  <c r="BJ10" i="13"/>
  <c r="BI10" i="13"/>
  <c r="BH10" i="13"/>
  <c r="BG10" i="13"/>
  <c r="BF10" i="13"/>
  <c r="BE10" i="13"/>
  <c r="BD10" i="13"/>
  <c r="BC10" i="13"/>
  <c r="AR10" i="13"/>
  <c r="AH10" i="13"/>
  <c r="X10" i="13"/>
  <c r="N10" i="13"/>
  <c r="D10" i="13"/>
  <c r="BJ8" i="13"/>
  <c r="BI8" i="13"/>
  <c r="BH8" i="13"/>
  <c r="BG8" i="13"/>
  <c r="BF8" i="13"/>
  <c r="BE8" i="13"/>
  <c r="BD8" i="13"/>
  <c r="BC8" i="13"/>
  <c r="AR8" i="13"/>
  <c r="AH8" i="13"/>
  <c r="X8" i="13"/>
  <c r="N8" i="13"/>
  <c r="D8" i="13"/>
  <c r="BJ7" i="13"/>
  <c r="BI7" i="13"/>
  <c r="BH7" i="13"/>
  <c r="BG7" i="13"/>
  <c r="BF7" i="13"/>
  <c r="BE7" i="13"/>
  <c r="BD7" i="13"/>
  <c r="BC7" i="13"/>
  <c r="AR7" i="13"/>
  <c r="AH7" i="13"/>
  <c r="X7" i="13"/>
  <c r="N7" i="13"/>
  <c r="D7" i="13"/>
  <c r="BB10" i="13" l="1"/>
  <c r="BB70" i="13"/>
  <c r="BB74" i="13"/>
  <c r="BB6" i="13"/>
  <c r="BB13" i="13"/>
  <c r="BB18" i="13"/>
  <c r="BB23" i="13"/>
  <c r="BB29" i="13"/>
  <c r="BB33" i="13"/>
  <c r="BB37" i="13"/>
  <c r="BB41" i="13"/>
  <c r="BB45" i="13"/>
  <c r="BB49" i="13"/>
  <c r="BB53" i="13"/>
  <c r="BB57" i="13"/>
  <c r="BB61" i="13"/>
  <c r="BB65" i="13"/>
  <c r="BB69" i="13"/>
  <c r="BB16" i="13"/>
  <c r="BB32" i="13"/>
  <c r="BB36" i="13"/>
  <c r="BB40" i="13"/>
  <c r="BB44" i="13"/>
  <c r="BB48" i="13"/>
  <c r="BB60" i="13"/>
  <c r="BB64" i="13"/>
  <c r="BB7" i="13"/>
  <c r="BB21" i="13"/>
  <c r="BB72" i="13"/>
  <c r="BB76" i="13"/>
  <c r="BB11" i="13"/>
  <c r="BB15" i="13"/>
  <c r="BB20" i="13"/>
  <c r="BB26" i="13"/>
  <c r="BB31" i="13"/>
  <c r="BB35" i="13"/>
  <c r="BB39" i="13"/>
  <c r="BB43" i="13"/>
  <c r="BB47" i="13"/>
  <c r="BB51" i="13"/>
  <c r="BB55" i="13"/>
  <c r="BB59" i="13"/>
  <c r="BB63" i="13"/>
  <c r="BB67" i="13"/>
  <c r="BB8" i="13"/>
  <c r="BB24" i="13"/>
  <c r="BB73" i="13"/>
  <c r="BB77" i="13"/>
  <c r="BB12" i="13"/>
  <c r="BB22" i="13"/>
  <c r="BB28" i="13"/>
  <c r="BB52" i="13"/>
  <c r="BB56" i="13"/>
  <c r="BB68" i="13"/>
  <c r="BB17" i="13"/>
  <c r="BB71" i="13"/>
  <c r="BB75" i="13"/>
  <c r="BB9" i="13"/>
  <c r="BB14" i="13"/>
  <c r="BB19" i="13"/>
  <c r="BB25" i="13"/>
  <c r="BB30" i="13"/>
  <c r="BB34" i="13"/>
  <c r="BB38" i="13"/>
  <c r="BB42" i="13"/>
  <c r="BB46" i="13"/>
  <c r="BB50" i="13"/>
  <c r="BB54" i="13"/>
  <c r="BB58" i="13"/>
  <c r="BB62" i="13"/>
  <c r="BB66" i="13"/>
</calcChain>
</file>

<file path=xl/sharedStrings.xml><?xml version="1.0" encoding="utf-8"?>
<sst xmlns="http://schemas.openxmlformats.org/spreadsheetml/2006/main" count="1234" uniqueCount="531">
  <si>
    <t>Powder River structural basin</t>
  </si>
  <si>
    <t>--</t>
  </si>
  <si>
    <t>1981-1985</t>
  </si>
  <si>
    <t>1986-1990</t>
  </si>
  <si>
    <t>1991-1995</t>
  </si>
  <si>
    <t>1996-2000</t>
  </si>
  <si>
    <t>2001-2005</t>
  </si>
  <si>
    <t>Glacial and other surficial deposits</t>
  </si>
  <si>
    <t>Upper Fort Union aquifer</t>
  </si>
  <si>
    <t>Middle Fort Union HU</t>
  </si>
  <si>
    <t>Lower Fort Union aquifer</t>
  </si>
  <si>
    <t>Fox Hills aquifer</t>
  </si>
  <si>
    <t>All aquifers, undifferentiated</t>
  </si>
  <si>
    <t>Williston structural basin</t>
  </si>
  <si>
    <t>Average</t>
  </si>
  <si>
    <t>State or province</t>
  </si>
  <si>
    <t>Fort Union aquifer and HU, undifferentiated</t>
  </si>
  <si>
    <t>Hell Creek aquifer and HU, undifferentiated</t>
  </si>
  <si>
    <t>Montana</t>
  </si>
  <si>
    <t>Big Horn</t>
  </si>
  <si>
    <t>Carter</t>
  </si>
  <si>
    <t>Custer</t>
  </si>
  <si>
    <t>Powder River</t>
  </si>
  <si>
    <t>Rosebud</t>
  </si>
  <si>
    <t>Treasure</t>
  </si>
  <si>
    <t>Wyoming</t>
  </si>
  <si>
    <t>Campbell</t>
  </si>
  <si>
    <t>Converse</t>
  </si>
  <si>
    <t>Crook</t>
  </si>
  <si>
    <t>Johnson</t>
  </si>
  <si>
    <t>Natrona</t>
  </si>
  <si>
    <t>Niobrara</t>
  </si>
  <si>
    <t>Sheridan</t>
  </si>
  <si>
    <t>Weston</t>
  </si>
  <si>
    <t>Manitoba</t>
  </si>
  <si>
    <t>Division 5</t>
  </si>
  <si>
    <t>Daniels</t>
  </si>
  <si>
    <t>Dawson</t>
  </si>
  <si>
    <t>Fallon</t>
  </si>
  <si>
    <t>Garfield</t>
  </si>
  <si>
    <t>McCone</t>
  </si>
  <si>
    <t>Prairie</t>
  </si>
  <si>
    <t>Richland</t>
  </si>
  <si>
    <t>Roosevelt</t>
  </si>
  <si>
    <t>Valley</t>
  </si>
  <si>
    <t>Wibaux</t>
  </si>
  <si>
    <t>North Dakota</t>
  </si>
  <si>
    <t>Adams</t>
  </si>
  <si>
    <t>Benson</t>
  </si>
  <si>
    <t>Billings</t>
  </si>
  <si>
    <t>Bottineau</t>
  </si>
  <si>
    <t>Bowman</t>
  </si>
  <si>
    <t>Burke</t>
  </si>
  <si>
    <t>Burleigh</t>
  </si>
  <si>
    <t>Divide</t>
  </si>
  <si>
    <t>Dunn</t>
  </si>
  <si>
    <t>Emmons</t>
  </si>
  <si>
    <t>Golden Valley</t>
  </si>
  <si>
    <t>Grant</t>
  </si>
  <si>
    <t>Hettinger</t>
  </si>
  <si>
    <t>Kidder</t>
  </si>
  <si>
    <t>McHenry</t>
  </si>
  <si>
    <t>McKenzie</t>
  </si>
  <si>
    <t>McLean</t>
  </si>
  <si>
    <t>Mercer</t>
  </si>
  <si>
    <t>Morton</t>
  </si>
  <si>
    <t>Mountrail</t>
  </si>
  <si>
    <t>Oliver</t>
  </si>
  <si>
    <t>Pierce</t>
  </si>
  <si>
    <t>Renville</t>
  </si>
  <si>
    <t>Rolette</t>
  </si>
  <si>
    <t>Sioux</t>
  </si>
  <si>
    <t>Slope</t>
  </si>
  <si>
    <t>Stark</t>
  </si>
  <si>
    <t>Stutsman</t>
  </si>
  <si>
    <t>Ward</t>
  </si>
  <si>
    <t>Wells</t>
  </si>
  <si>
    <t>Williams</t>
  </si>
  <si>
    <t>Saskatchewan</t>
  </si>
  <si>
    <t>Division 1</t>
  </si>
  <si>
    <t>Division 2</t>
  </si>
  <si>
    <t>Division 3</t>
  </si>
  <si>
    <t>South Dakota</t>
  </si>
  <si>
    <t>Butte</t>
  </si>
  <si>
    <t>Corson</t>
  </si>
  <si>
    <t>Dewey</t>
  </si>
  <si>
    <t>Harding</t>
  </si>
  <si>
    <t>Meade</t>
  </si>
  <si>
    <t>Perkins</t>
  </si>
  <si>
    <t>Ziebach</t>
  </si>
  <si>
    <r>
      <t xml:space="preserve">Total groundwater withdrawal </t>
    </r>
    <r>
      <rPr>
        <b/>
        <vertAlign val="superscript"/>
        <sz val="10"/>
        <color theme="1"/>
        <rFont val="Arial Narrow"/>
        <family val="2"/>
      </rPr>
      <t>a</t>
    </r>
  </si>
  <si>
    <r>
      <rPr>
        <vertAlign val="superscript"/>
        <sz val="10"/>
        <color theme="1"/>
        <rFont val="Times New Roman"/>
        <family val="1"/>
      </rPr>
      <t>a</t>
    </r>
    <r>
      <rPr>
        <sz val="10"/>
        <color theme="1"/>
        <rFont val="Times New Roman"/>
        <family val="1"/>
      </rPr>
      <t xml:space="preserve"> Groundwater withdrawal from the control volume</t>
    </r>
  </si>
  <si>
    <t>County or census division</t>
  </si>
  <si>
    <t>Control volume</t>
  </si>
  <si>
    <t>W</t>
  </si>
  <si>
    <t>PR</t>
  </si>
  <si>
    <t>Yellowstone</t>
  </si>
  <si>
    <t>State</t>
  </si>
  <si>
    <t>County</t>
  </si>
  <si>
    <t>MT</t>
  </si>
  <si>
    <t>ND</t>
  </si>
  <si>
    <t>SD</t>
  </si>
  <si>
    <t>WY</t>
  </si>
  <si>
    <t>Till</t>
  </si>
  <si>
    <t>Glacio- lacustrine</t>
  </si>
  <si>
    <t>Glacio- fluvial</t>
  </si>
  <si>
    <t>Loess, eolian</t>
  </si>
  <si>
    <t>Open water</t>
  </si>
  <si>
    <t>Growing stage</t>
  </si>
  <si>
    <t>Curve number</t>
  </si>
  <si>
    <t>Interception storage</t>
  </si>
  <si>
    <t>Perennial ice or snow</t>
  </si>
  <si>
    <t>Developed, open space</t>
  </si>
  <si>
    <t>Developed, low density</t>
  </si>
  <si>
    <t>Developed, medium intensity</t>
  </si>
  <si>
    <t>Developed, high intensity</t>
  </si>
  <si>
    <t>Barren land</t>
  </si>
  <si>
    <t>Deciduous forest</t>
  </si>
  <si>
    <t>Evergreen forest</t>
  </si>
  <si>
    <t>Mixed forest</t>
  </si>
  <si>
    <t>Shrub or scrub</t>
  </si>
  <si>
    <t>Grassland or herbaceous</t>
  </si>
  <si>
    <t>Pastureor hay</t>
  </si>
  <si>
    <t>Cultivated crops</t>
  </si>
  <si>
    <t>Woody wetlands</t>
  </si>
  <si>
    <t>Emergent herbaceous wetlands</t>
  </si>
  <si>
    <t>Interception</t>
  </si>
  <si>
    <t>Dormant stage</t>
  </si>
  <si>
    <t>Streamgage name</t>
  </si>
  <si>
    <t>First year of record</t>
  </si>
  <si>
    <t>Last year of record</t>
  </si>
  <si>
    <t>Total years of record</t>
  </si>
  <si>
    <t>Land-surface altitude, in feet above NGVD 29</t>
  </si>
  <si>
    <t>Regulated</t>
  </si>
  <si>
    <t>06439500</t>
  </si>
  <si>
    <t>Y</t>
  </si>
  <si>
    <t>06439300</t>
  </si>
  <si>
    <t>U</t>
  </si>
  <si>
    <t>06438500</t>
  </si>
  <si>
    <t>06439000</t>
  </si>
  <si>
    <t>06360500</t>
  </si>
  <si>
    <t>06360000</t>
  </si>
  <si>
    <t>06359500</t>
  </si>
  <si>
    <t>06359000</t>
  </si>
  <si>
    <t>06357800</t>
  </si>
  <si>
    <t>06357500</t>
  </si>
  <si>
    <t>06356500</t>
  </si>
  <si>
    <t>06356000</t>
  </si>
  <si>
    <t>06355500</t>
  </si>
  <si>
    <t>06355000</t>
  </si>
  <si>
    <t>06354000</t>
  </si>
  <si>
    <t>06353000</t>
  </si>
  <si>
    <t>06352500</t>
  </si>
  <si>
    <t>06352300</t>
  </si>
  <si>
    <t>06352000</t>
  </si>
  <si>
    <t>06351200</t>
  </si>
  <si>
    <t>06351000</t>
  </si>
  <si>
    <t>06350000</t>
  </si>
  <si>
    <t>06342500</t>
  </si>
  <si>
    <t>06349000</t>
  </si>
  <si>
    <t>06348300</t>
  </si>
  <si>
    <t>06348000</t>
  </si>
  <si>
    <t>06347500</t>
  </si>
  <si>
    <t>06345780</t>
  </si>
  <si>
    <t>06345500</t>
  </si>
  <si>
    <t>06344500</t>
  </si>
  <si>
    <t>06344300</t>
  </si>
  <si>
    <t>06344000</t>
  </si>
  <si>
    <t>06343000</t>
  </si>
  <si>
    <t>06340500</t>
  </si>
  <si>
    <t>06339500</t>
  </si>
  <si>
    <t>06339300</t>
  </si>
  <si>
    <t>06339100</t>
  </si>
  <si>
    <t>06337000</t>
  </si>
  <si>
    <t>06336000</t>
  </si>
  <si>
    <t>06335500</t>
  </si>
  <si>
    <t>06334500</t>
  </si>
  <si>
    <t>06470000</t>
  </si>
  <si>
    <t>06468500</t>
  </si>
  <si>
    <t>06468000</t>
  </si>
  <si>
    <t>06467600</t>
  </si>
  <si>
    <t>05056000</t>
  </si>
  <si>
    <t>05055500</t>
  </si>
  <si>
    <t>05055300</t>
  </si>
  <si>
    <t>05055000</t>
  </si>
  <si>
    <t>05054500</t>
  </si>
  <si>
    <t>05056100</t>
  </si>
  <si>
    <t>05MH013</t>
  </si>
  <si>
    <t>05ME006</t>
  </si>
  <si>
    <t>05NF001</t>
  </si>
  <si>
    <t>05124000</t>
  </si>
  <si>
    <t>05122000</t>
  </si>
  <si>
    <t>05120000</t>
  </si>
  <si>
    <t>05117500</t>
  </si>
  <si>
    <t>05116000</t>
  </si>
  <si>
    <t>05114000</t>
  </si>
  <si>
    <t>05ND004</t>
  </si>
  <si>
    <t>05ND010</t>
  </si>
  <si>
    <t>05NB001</t>
  </si>
  <si>
    <t>05NA003</t>
  </si>
  <si>
    <t>05JE006</t>
  </si>
  <si>
    <t>06331500</t>
  </si>
  <si>
    <t>06331000</t>
  </si>
  <si>
    <t>06330000</t>
  </si>
  <si>
    <t>06185500</t>
  </si>
  <si>
    <t>06185110</t>
  </si>
  <si>
    <t>06185000</t>
  </si>
  <si>
    <t>06183450</t>
  </si>
  <si>
    <t>06183000</t>
  </si>
  <si>
    <t>06182500</t>
  </si>
  <si>
    <t>06181000</t>
  </si>
  <si>
    <t>06179000</t>
  </si>
  <si>
    <t>06177825</t>
  </si>
  <si>
    <t>06177500</t>
  </si>
  <si>
    <t>06177000</t>
  </si>
  <si>
    <t>06132000</t>
  </si>
  <si>
    <t>06174500</t>
  </si>
  <si>
    <t>06172310</t>
  </si>
  <si>
    <t>06172000</t>
  </si>
  <si>
    <t>06164510</t>
  </si>
  <si>
    <t>06155500</t>
  </si>
  <si>
    <t>06131000</t>
  </si>
  <si>
    <t>06115200</t>
  </si>
  <si>
    <t>06115000</t>
  </si>
  <si>
    <t>06130500</t>
  </si>
  <si>
    <t>06127600</t>
  </si>
  <si>
    <t>06329500</t>
  </si>
  <si>
    <t>06327500</t>
  </si>
  <si>
    <t>06326600</t>
  </si>
  <si>
    <t>06309000</t>
  </si>
  <si>
    <t>06296120</t>
  </si>
  <si>
    <t>06295000</t>
  </si>
  <si>
    <t>06214500</t>
  </si>
  <si>
    <t>06294700</t>
  </si>
  <si>
    <t>06294500</t>
  </si>
  <si>
    <t>06288500</t>
  </si>
  <si>
    <t>06294000</t>
  </si>
  <si>
    <t>06293500</t>
  </si>
  <si>
    <t>06290500</t>
  </si>
  <si>
    <t>06296003</t>
  </si>
  <si>
    <t>06296000</t>
  </si>
  <si>
    <t>06295500</t>
  </si>
  <si>
    <t>06295250</t>
  </si>
  <si>
    <t>06295113</t>
  </si>
  <si>
    <t>06295100</t>
  </si>
  <si>
    <t>06308500</t>
  </si>
  <si>
    <t>06307990</t>
  </si>
  <si>
    <t>06307830</t>
  </si>
  <si>
    <t>06307800</t>
  </si>
  <si>
    <t>06307616</t>
  </si>
  <si>
    <t>06307500</t>
  </si>
  <si>
    <t>06306500</t>
  </si>
  <si>
    <t>06306300</t>
  </si>
  <si>
    <t>06306000</t>
  </si>
  <si>
    <t>06299980</t>
  </si>
  <si>
    <t>06326500</t>
  </si>
  <si>
    <t>06325500</t>
  </si>
  <si>
    <t>06325000</t>
  </si>
  <si>
    <t>06324970</t>
  </si>
  <si>
    <t>06324710</t>
  </si>
  <si>
    <t>06324500</t>
  </si>
  <si>
    <t>06317000</t>
  </si>
  <si>
    <t>06313590</t>
  </si>
  <si>
    <t>06313500</t>
  </si>
  <si>
    <t>06312500</t>
  </si>
  <si>
    <t>06313000</t>
  </si>
  <si>
    <t>06427500</t>
  </si>
  <si>
    <t>06426500</t>
  </si>
  <si>
    <t>06426000</t>
  </si>
  <si>
    <t>06425780</t>
  </si>
  <si>
    <t>06425720</t>
  </si>
  <si>
    <t>06386500</t>
  </si>
  <si>
    <t>06365900</t>
  </si>
  <si>
    <t>06364700</t>
  </si>
  <si>
    <t>06650000</t>
  </si>
  <si>
    <t>06646800</t>
  </si>
  <si>
    <t>06645000</t>
  </si>
  <si>
    <t>Assiniboine River</t>
  </si>
  <si>
    <t>Antelope Creek</t>
  </si>
  <si>
    <t>None</t>
  </si>
  <si>
    <t>Belle Fourche River</t>
  </si>
  <si>
    <t>Big Coulee</t>
  </si>
  <si>
    <t>a</t>
  </si>
  <si>
    <t>Big Dry Creek</t>
  </si>
  <si>
    <t>Big Muddy Creek</t>
  </si>
  <si>
    <t>Bighorn River</t>
  </si>
  <si>
    <t>Cannonball River</t>
  </si>
  <si>
    <t>Cheyenne River</t>
  </si>
  <si>
    <t>Little Powder River</t>
  </si>
  <si>
    <t xml:space="preserve">Cedar Creek </t>
  </si>
  <si>
    <t>North Platte River</t>
  </si>
  <si>
    <t xml:space="preserve">Cherry Creek </t>
  </si>
  <si>
    <t>Grand River</t>
  </si>
  <si>
    <t>Rosebud Creek</t>
  </si>
  <si>
    <t>Heart River</t>
  </si>
  <si>
    <t>Tongue River</t>
  </si>
  <si>
    <t>James River</t>
  </si>
  <si>
    <t>Yellowstone River</t>
  </si>
  <si>
    <t>Knife River</t>
  </si>
  <si>
    <t>Little Missouri River</t>
  </si>
  <si>
    <t>Little Muddy River</t>
  </si>
  <si>
    <t>Long Creek</t>
  </si>
  <si>
    <t>Missouri River</t>
  </si>
  <si>
    <t>Milk River</t>
  </si>
  <si>
    <t>Moose Jaw River</t>
  </si>
  <si>
    <t>Moose Mountain Creek</t>
  </si>
  <si>
    <t>Moreau River</t>
  </si>
  <si>
    <t>Musselshell River</t>
  </si>
  <si>
    <t>O'Fallon Creek</t>
  </si>
  <si>
    <t>Poplar River</t>
  </si>
  <si>
    <t>Redwater River</t>
  </si>
  <si>
    <t>Sheyenne River</t>
  </si>
  <si>
    <t>Souris River</t>
  </si>
  <si>
    <t>Streamgage number</t>
  </si>
  <si>
    <t>Latitude, in NAD 83 decimal degrees</t>
  </si>
  <si>
    <t>Longitude, in NAD 83 decimal degrees</t>
  </si>
  <si>
    <t>Hydrologic Soil Groups</t>
  </si>
  <si>
    <t>Land cover</t>
  </si>
  <si>
    <t>Table 1–1.  Parameters used in the soil-water-balance (SWB) model.</t>
  </si>
  <si>
    <t>[NRCS, Natural Resources Conservation Service. Curve numbers from Cronshey and others (1986); maximum infiltration rates and interception values are from Westenbroek and others (2010); root depths are based on Canadell and others (1996)]</t>
  </si>
  <si>
    <r>
      <t xml:space="preserve">b </t>
    </r>
    <r>
      <rPr>
        <sz val="11"/>
        <color rgb="FF000000"/>
        <rFont val="Times New Roman"/>
        <family val="1"/>
      </rPr>
      <t>Curve numbers were assumed to be the average of till and glaciolacustrine. Maximum infiltration rates were assumed to equal to till.</t>
    </r>
  </si>
  <si>
    <r>
      <t xml:space="preserve">c </t>
    </r>
    <r>
      <rPr>
        <sz val="11"/>
        <color rgb="FF000000"/>
        <rFont val="Times New Roman"/>
        <family val="1"/>
      </rPr>
      <t>Small areas of exposed bedrock surrounded by glacial deposits, mostly till and glaciolacustrine.  The curve numbers and maximum infiltration rates are the averages of till and glaciolacustrine. These areas exist in about 7 percent of the area covered by glacial deposits. Does not include the Peerless Plateau (figure 1-1).</t>
    </r>
  </si>
  <si>
    <r>
      <t xml:space="preserve">a </t>
    </r>
    <r>
      <rPr>
        <sz val="11"/>
        <color rgb="FF000000"/>
        <rFont val="Times New Roman"/>
        <family val="1"/>
      </rPr>
      <t>Soil groups defined by Cronshey and others (1986).</t>
    </r>
  </si>
  <si>
    <r>
      <t>NRCS A</t>
    </r>
    <r>
      <rPr>
        <b/>
        <vertAlign val="superscript"/>
        <sz val="10"/>
        <color theme="1"/>
        <rFont val="Arial Narrow"/>
        <family val="2"/>
      </rPr>
      <t>a</t>
    </r>
  </si>
  <si>
    <r>
      <t>NRCS B</t>
    </r>
    <r>
      <rPr>
        <b/>
        <vertAlign val="superscript"/>
        <sz val="10"/>
        <color theme="1"/>
        <rFont val="Arial Narrow"/>
        <family val="2"/>
      </rPr>
      <t>a</t>
    </r>
  </si>
  <si>
    <r>
      <t>NRCS C</t>
    </r>
    <r>
      <rPr>
        <b/>
        <vertAlign val="superscript"/>
        <sz val="10"/>
        <color theme="1"/>
        <rFont val="Arial Narrow"/>
        <family val="2"/>
      </rPr>
      <t>a</t>
    </r>
  </si>
  <si>
    <r>
      <t>NRCS D</t>
    </r>
    <r>
      <rPr>
        <b/>
        <vertAlign val="superscript"/>
        <sz val="10"/>
        <color theme="1"/>
        <rFont val="Arial Narrow"/>
        <family val="2"/>
      </rPr>
      <t>a</t>
    </r>
  </si>
  <si>
    <r>
      <t>Glacio- tectonic</t>
    </r>
    <r>
      <rPr>
        <b/>
        <vertAlign val="superscript"/>
        <sz val="10"/>
        <color theme="1"/>
        <rFont val="Arial Narrow"/>
        <family val="2"/>
      </rPr>
      <t>b</t>
    </r>
  </si>
  <si>
    <r>
      <t>Bedrock</t>
    </r>
    <r>
      <rPr>
        <b/>
        <vertAlign val="superscript"/>
        <sz val="10"/>
        <color theme="1"/>
        <rFont val="Arial Narrow"/>
        <family val="2"/>
      </rPr>
      <t>c</t>
    </r>
  </si>
  <si>
    <t>Depth of root zone, in feet</t>
  </si>
  <si>
    <t>Maximum infiltration rate, in inches per hour</t>
  </si>
  <si>
    <t>Site number (fig. 1–1)</t>
  </si>
  <si>
    <r>
      <t>Drainage area, in mi</t>
    </r>
    <r>
      <rPr>
        <b/>
        <vertAlign val="superscript"/>
        <sz val="10"/>
        <color theme="1"/>
        <rFont val="Arial Narrow"/>
        <family val="2"/>
      </rPr>
      <t>2</t>
    </r>
  </si>
  <si>
    <r>
      <rPr>
        <vertAlign val="superscript"/>
        <sz val="10"/>
        <color theme="1"/>
        <rFont val="Times New Roman"/>
        <family val="1"/>
      </rPr>
      <t>a</t>
    </r>
    <r>
      <rPr>
        <sz val="10"/>
        <color theme="1"/>
        <rFont val="Times New Roman"/>
        <family val="1"/>
      </rPr>
      <t xml:space="preserve"> Flow simulated from U.S. Army Corps of Engineers data (Michael Swenson, written commun., 2013). </t>
    </r>
  </si>
  <si>
    <r>
      <t>Average September and October streamflow, in ft</t>
    </r>
    <r>
      <rPr>
        <b/>
        <vertAlign val="superscript"/>
        <sz val="10"/>
        <color theme="1"/>
        <rFont val="Arial Narrow"/>
        <family val="2"/>
      </rPr>
      <t>3</t>
    </r>
    <r>
      <rPr>
        <b/>
        <sz val="10"/>
        <color theme="1"/>
        <rFont val="Arial Narrow"/>
        <family val="2"/>
      </rPr>
      <t>/s (1903–2005)</t>
    </r>
  </si>
  <si>
    <r>
      <t>Estimated average baseflow, in ft</t>
    </r>
    <r>
      <rPr>
        <b/>
        <vertAlign val="superscript"/>
        <sz val="10"/>
        <color theme="1"/>
        <rFont val="Arial Narrow"/>
        <family val="2"/>
      </rPr>
      <t>3</t>
    </r>
    <r>
      <rPr>
        <b/>
        <sz val="10"/>
        <color theme="1"/>
        <rFont val="Arial Narrow"/>
        <family val="2"/>
      </rPr>
      <t>/s (1903–2005)</t>
    </r>
  </si>
  <si>
    <t>BFI fraction (September and October; 1903-2005)</t>
  </si>
  <si>
    <t>Cheyenne River near Eagle Butte, South Dakota</t>
  </si>
  <si>
    <t>Cheyenne River at Cherry Creek, South Dakota</t>
  </si>
  <si>
    <t>Cheyenne River near Plainview, South Dakota</t>
  </si>
  <si>
    <t>Cherry Creek near Plainview, South Dakota</t>
  </si>
  <si>
    <t>Moreau River near Whitehouse, South Dakota</t>
  </si>
  <si>
    <t>Moreau River near Eagle Butte, South Dakota</t>
  </si>
  <si>
    <t>Moreau River near Faith, South Dakota</t>
  </si>
  <si>
    <t>Moreau River at Bixby, South Dakota</t>
  </si>
  <si>
    <t>Grand River at Little Eagle, South Dakota</t>
  </si>
  <si>
    <t>Grand River at Shadehill, South Dakota</t>
  </si>
  <si>
    <t>South Fork Grand River near Cash, South Dakota</t>
  </si>
  <si>
    <t>South Fork Grand River at Buffalo, South Dakota</t>
  </si>
  <si>
    <t>North Fork Grand River near White Butte, South Dakota</t>
  </si>
  <si>
    <t>North Fork Grand River at Haley, North Dakota</t>
  </si>
  <si>
    <t>Cannonball River at Breien, North Dakota</t>
  </si>
  <si>
    <t>Cedar Creek near Raleigh, North Dakota</t>
  </si>
  <si>
    <t>Cedar Creek near Pretty Rock, North Dakota</t>
  </si>
  <si>
    <t>Cedar Creek near Lemmon, South Dakota</t>
  </si>
  <si>
    <t>Cedar Creek near Haynes, North Dakota</t>
  </si>
  <si>
    <t>Cannonball River near Raleigh, North Dakota</t>
  </si>
  <si>
    <t>Cannonball River below Bentley, North Dakota</t>
  </si>
  <si>
    <t>Cannonball River at Regent, North Dakota</t>
  </si>
  <si>
    <r>
      <t>Missouri River inflow at Lake Oahe, North Dakota</t>
    </r>
    <r>
      <rPr>
        <vertAlign val="superscript"/>
        <sz val="10"/>
        <color theme="1"/>
        <rFont val="Times New Roman"/>
        <family val="1"/>
      </rPr>
      <t>a</t>
    </r>
  </si>
  <si>
    <t>Missouri River at Bismarck, North Dakota</t>
  </si>
  <si>
    <t>Heart River near Mandan, North Dakota</t>
  </si>
  <si>
    <t>Heart River at Stark Bridge near Judson, North Dakota</t>
  </si>
  <si>
    <t>Heart River near Lark, North Dakota</t>
  </si>
  <si>
    <t>Big Muddy Creek near Almont, North Dakota</t>
  </si>
  <si>
    <t>Heart River above Lake Tschida near Glen Ullin, North Dakota</t>
  </si>
  <si>
    <t>Heart River near Richardton, North Dakota</t>
  </si>
  <si>
    <t>Heart River at Lehigh, North Dakota</t>
  </si>
  <si>
    <t>Heart River at Dickinson, North Dakota</t>
  </si>
  <si>
    <t>Heart River below Dickinson dam near Dickinson, North Dakota</t>
  </si>
  <si>
    <t>Heart River near South Heart, North Dakota</t>
  </si>
  <si>
    <r>
      <t>Missouri River outflow at Garrison Dam, North Dakota</t>
    </r>
    <r>
      <rPr>
        <vertAlign val="superscript"/>
        <sz val="10"/>
        <color theme="1"/>
        <rFont val="Times New Roman"/>
        <family val="1"/>
      </rPr>
      <t>a</t>
    </r>
  </si>
  <si>
    <t>Knife River at Hazen, North Dakota</t>
  </si>
  <si>
    <t>Knife River near Golden Valley, North Dakota</t>
  </si>
  <si>
    <t>Knife River at Marshall, North Dakota</t>
  </si>
  <si>
    <t>Knife River at Manning, North Dakota</t>
  </si>
  <si>
    <t>Little Missouri River near Watford City, North Dakota</t>
  </si>
  <si>
    <t>Little Missouri at Medora, North Dakota</t>
  </si>
  <si>
    <t>Little Missouri at Marmarth, North Dakota</t>
  </si>
  <si>
    <t>Little Missouri River at Camp Crook, South Dakota</t>
  </si>
  <si>
    <t>James River at Jamestown, North Dakota</t>
  </si>
  <si>
    <t>James River near Pingree, North Dakota</t>
  </si>
  <si>
    <t>James River at New Rockford, North Dakota</t>
  </si>
  <si>
    <t>James River near Manfred, North Dakota</t>
  </si>
  <si>
    <t>Sheyenne River near Warwick, North Dakota</t>
  </si>
  <si>
    <t>Sheyenne River at Sheyenne, North Dakota</t>
  </si>
  <si>
    <t>Sheyenne River above Devils Lake state outlet near Flora, North Dakota</t>
  </si>
  <si>
    <t>Sheyenne River near Harvey, North Dakota</t>
  </si>
  <si>
    <t>Sheyenne River above Harvey, North Dakota</t>
  </si>
  <si>
    <t>Mauvais Coulee  near Cando, North Dakota</t>
  </si>
  <si>
    <t>Assiniboine River near Brandon, Manitoba</t>
  </si>
  <si>
    <t>Assiniboine River near Miniota, Manitoba</t>
  </si>
  <si>
    <t>Souris River at Melita, Manitoba</t>
  </si>
  <si>
    <t>Souris River near Westhope, North Dakota</t>
  </si>
  <si>
    <t>Souris River near Bantry, North Dakota</t>
  </si>
  <si>
    <t>Souris River near Verendrye, North Dakota</t>
  </si>
  <si>
    <t>Souris River above Minot, North Dakota</t>
  </si>
  <si>
    <t>Souris River near Foxholm, North Dakota</t>
  </si>
  <si>
    <t>Souris River near Sherwood, North Dakota</t>
  </si>
  <si>
    <t>Moose Mountain Creek near Oxbow, Saskatchewan</t>
  </si>
  <si>
    <t>Moose Mountain Creek above Alameda Reservoir, Saskatchewan</t>
  </si>
  <si>
    <t>Long Creek near Estevan, Saskatchewan</t>
  </si>
  <si>
    <t>Long Creek at Western Crossing of International Boundary, Saskatchewan</t>
  </si>
  <si>
    <t>Moose Jaw River near Burdick, Saskatchewan</t>
  </si>
  <si>
    <t>Little Muddy Creek near Williston, North Dakota</t>
  </si>
  <si>
    <t>Little Muddy River below Cow Creek near Williston, North Dakota</t>
  </si>
  <si>
    <t>Missouri River near Williston, North Dakota</t>
  </si>
  <si>
    <t>Missouri River near Culbertson, Montana</t>
  </si>
  <si>
    <t>Big Muddy Creek near mouth near Culbertson, Montana</t>
  </si>
  <si>
    <t>Big Muddy Creek near Culbertson, Montana</t>
  </si>
  <si>
    <t>Big Muddy Creek near Antelope, Montana</t>
  </si>
  <si>
    <t>Big Muddy Creek at Plentywood, Montana</t>
  </si>
  <si>
    <t>Big Muddy Creek at Daleview, Montana</t>
  </si>
  <si>
    <t>Poplar River near Poplar, Montana</t>
  </si>
  <si>
    <t>East Fork Poplar River near Scobey, Montana</t>
  </si>
  <si>
    <t>Redwater River near Vida, Montana</t>
  </si>
  <si>
    <t>Redwater River at Circle, Montana</t>
  </si>
  <si>
    <t>Missouri River near Wolf Point, Montana</t>
  </si>
  <si>
    <t>Missouri River below Fort Peck Dam, Montana</t>
  </si>
  <si>
    <t>Milk River at Nashua, Montana</t>
  </si>
  <si>
    <t>Milk River at Tampico, Montana</t>
  </si>
  <si>
    <t>Milk River near Vandalia, Montana</t>
  </si>
  <si>
    <t>Milk River at Juneberg Bridge near Saco, Montana</t>
  </si>
  <si>
    <t>Milk River at Malta, Montana</t>
  </si>
  <si>
    <t>Big Dry Creek near Van Norman, Montana</t>
  </si>
  <si>
    <t>Missouri River near Landusky, Montana</t>
  </si>
  <si>
    <t>Missouri River Power Plant Ferry near Zortman, Montana</t>
  </si>
  <si>
    <t>Musselshell River at Mosby, Montana</t>
  </si>
  <si>
    <t>Musselshell River near Mosby, Montana</t>
  </si>
  <si>
    <t>Yellowstone River near Sidney, Montana</t>
  </si>
  <si>
    <t>Yellowstone River near Glendive, Montana</t>
  </si>
  <si>
    <t>O'Fallon Creek near Ismay, Montana</t>
  </si>
  <si>
    <t>Yellowstone River at Miles City, Montana</t>
  </si>
  <si>
    <t>Yellowstone River near Miles City, Montana</t>
  </si>
  <si>
    <t>Yellowstone River at Forsyth, Montana</t>
  </si>
  <si>
    <t>Yellowstone River at Billings, Montana</t>
  </si>
  <si>
    <t>Bighorn River at Bighorn, Montana</t>
  </si>
  <si>
    <t>Bighorn River above Tullock Creek near Bighorn, Montana</t>
  </si>
  <si>
    <t>Bighorn River near Hardin, Montana</t>
  </si>
  <si>
    <t>Little Bighorn River near Hardin, Montana</t>
  </si>
  <si>
    <t>Little Bighorn River near Crow Agency, Montana</t>
  </si>
  <si>
    <t>Little Bighorn River below Pass Creek near Wyola, Montana</t>
  </si>
  <si>
    <t>Rosebud Creek at mouth near Rosebud, Montana</t>
  </si>
  <si>
    <t>Rosebud Creek near Forsyth, Montana</t>
  </si>
  <si>
    <t>Rosebud Creek near Rosebud Montana</t>
  </si>
  <si>
    <t>Rosebud Creek near Colstrip Montana</t>
  </si>
  <si>
    <t>Rosebud Creek at Reservation Boundary near Kirby Montana</t>
  </si>
  <si>
    <t>Rosebud Creek near Kirby Montana</t>
  </si>
  <si>
    <t>Tongue River at Miles City, Montana</t>
  </si>
  <si>
    <t>Tongue River above T&amp;Y Div Dam near Miles City, Montana</t>
  </si>
  <si>
    <t>Tongue River below Brandenberg Bridge near Ashland, Montana</t>
  </si>
  <si>
    <t>Tongue River near Ashland, Montana</t>
  </si>
  <si>
    <t>Tongue River at Birney Day School Brook near Birney, Montana</t>
  </si>
  <si>
    <t>Tongue River at Tongue River Dam near Decker, Montana</t>
  </si>
  <si>
    <t>Tongue River near Decker, Montana</t>
  </si>
  <si>
    <t>Tongue River at State Line near Decker, Montana</t>
  </si>
  <si>
    <t>Tongue River near Acme, Wyoming</t>
  </si>
  <si>
    <t>Tongue River at Monarch, Wyoming</t>
  </si>
  <si>
    <t>Powder River near Locate, Montana</t>
  </si>
  <si>
    <t>Little Powder River near Broadus, Montana</t>
  </si>
  <si>
    <t>Little Powder River at Biddle, Montana</t>
  </si>
  <si>
    <t>Little Powder River above Dry Creek near Weston, Wyoming</t>
  </si>
  <si>
    <t>Powder River at Broadus, Montana</t>
  </si>
  <si>
    <t>Powder River at Moorhead, Montana</t>
  </si>
  <si>
    <t>Powder River at Arvada, Wyoming</t>
  </si>
  <si>
    <t>Powder River above Burger Draw near Buffalo, Wyoming</t>
  </si>
  <si>
    <t>Powder River at Sussex, Wyoming</t>
  </si>
  <si>
    <t>Powder River near Kaycee, Wyoming</t>
  </si>
  <si>
    <t>South Fork Powder River near Kaycee, Wyoming</t>
  </si>
  <si>
    <t>Belle Fourche River below Keyhole Reservoir, Wyoming</t>
  </si>
  <si>
    <t>Belle Fourche River below Moorcroft, Wyoming</t>
  </si>
  <si>
    <t>Belle Fourche River near Moorcroft, Wyoming</t>
  </si>
  <si>
    <t>Belle Fourche River above Dry Creek near Piney, Wyoming</t>
  </si>
  <si>
    <t>Belle Fourche River below Rattlesnake Creek near Piney, Wyoming</t>
  </si>
  <si>
    <t>Cheyenne River near Spencer, Wyoming</t>
  </si>
  <si>
    <t>Cheyenne River near Dull Center, Wyoming</t>
  </si>
  <si>
    <t>Antelope Creek near Teckla, Wyoming</t>
  </si>
  <si>
    <t>North Platte River near Douglas, Wyoming</t>
  </si>
  <si>
    <t>North Platte River near Glenrock, Wyoming</t>
  </si>
  <si>
    <t>North Platte River below Casper, Wyoming</t>
  </si>
  <si>
    <t>Table 1–2.  Streamgages in the Williston and Powder River structural basins with selected information.</t>
  </si>
  <si>
    <r>
      <t>[ft</t>
    </r>
    <r>
      <rPr>
        <vertAlign val="superscript"/>
        <sz val="9"/>
        <color rgb="FF000000"/>
        <rFont val="Times New Roman"/>
        <family val="1"/>
      </rPr>
      <t>3</t>
    </r>
    <r>
      <rPr>
        <sz val="9"/>
        <color rgb="FF000000"/>
        <rFont val="Times New Roman"/>
        <family val="1"/>
      </rPr>
      <t>/s, cubic feet per second; BFI, base-flow index; mi</t>
    </r>
    <r>
      <rPr>
        <vertAlign val="superscript"/>
        <sz val="9"/>
        <color rgb="FF000000"/>
        <rFont val="Times New Roman"/>
        <family val="1"/>
      </rPr>
      <t>2</t>
    </r>
    <r>
      <rPr>
        <sz val="9"/>
        <color rgb="FF000000"/>
        <rFont val="Times New Roman"/>
        <family val="1"/>
      </rPr>
      <t>, square miles; NGVD 29, National Geodetic Vertical Datum of 1929; NAD 83, North American Datum of 1983; U, unknown; Y, yes; --, no data or not applicable]</t>
    </r>
  </si>
  <si>
    <t>[W, Williston; PR, Powder River; HU, hydrogeologic unit]</t>
  </si>
  <si>
    <t>1981–85</t>
  </si>
  <si>
    <t>1986–90</t>
  </si>
  <si>
    <t>1991–95</t>
  </si>
  <si>
    <t>1996–2000</t>
  </si>
  <si>
    <t>2001–05</t>
  </si>
  <si>
    <t>Table 1–5.  Estimated irrigation recharge to groundwater in cubic feet per second for 5-year periods during 1981–2005 for the Williston and Powder River control volumes.</t>
  </si>
  <si>
    <t>[W, Williston; PR, Powder River]</t>
  </si>
  <si>
    <t>Site number of downstream streamgage (table 1–1; fig. 1–1)</t>
  </si>
  <si>
    <r>
      <t>Flow rate, in ft</t>
    </r>
    <r>
      <rPr>
        <b/>
        <vertAlign val="superscript"/>
        <sz val="10"/>
        <color indexed="8"/>
        <rFont val="Arial Narrow"/>
        <family val="2"/>
      </rPr>
      <t>3</t>
    </r>
    <r>
      <rPr>
        <b/>
        <sz val="10"/>
        <color theme="1"/>
        <rFont val="Arial Narrow"/>
        <family val="2"/>
      </rPr>
      <t>/s</t>
    </r>
    <r>
      <rPr>
        <b/>
        <vertAlign val="superscript"/>
        <sz val="10"/>
        <color indexed="8"/>
        <rFont val="Arial Narrow"/>
        <family val="2"/>
      </rPr>
      <t xml:space="preserve"> </t>
    </r>
    <r>
      <rPr>
        <b/>
        <sz val="10"/>
        <color indexed="8"/>
        <rFont val="Arial Narrow"/>
        <family val="2"/>
      </rPr>
      <t>(values from streamflow data)</t>
    </r>
  </si>
  <si>
    <r>
      <t>Flow rate, in ft</t>
    </r>
    <r>
      <rPr>
        <b/>
        <vertAlign val="superscript"/>
        <sz val="10"/>
        <color indexed="8"/>
        <rFont val="Arial Narrow"/>
        <family val="2"/>
      </rPr>
      <t>3</t>
    </r>
    <r>
      <rPr>
        <b/>
        <sz val="10"/>
        <color theme="1"/>
        <rFont val="Arial Narrow"/>
        <family val="2"/>
      </rPr>
      <t>/s</t>
    </r>
    <r>
      <rPr>
        <b/>
        <vertAlign val="superscript"/>
        <sz val="10"/>
        <color indexed="8"/>
        <rFont val="Arial Narrow"/>
        <family val="2"/>
      </rPr>
      <t xml:space="preserve"> </t>
    </r>
    <r>
      <rPr>
        <b/>
        <sz val="10"/>
        <color indexed="8"/>
        <rFont val="Arial Narrow"/>
        <family val="2"/>
      </rPr>
      <t>(values from PART)</t>
    </r>
  </si>
  <si>
    <r>
      <t>Flow rate, in ft</t>
    </r>
    <r>
      <rPr>
        <b/>
        <vertAlign val="superscript"/>
        <sz val="10"/>
        <color indexed="8"/>
        <rFont val="Arial Narrow"/>
        <family val="2"/>
      </rPr>
      <t>3</t>
    </r>
    <r>
      <rPr>
        <b/>
        <sz val="10"/>
        <color theme="1"/>
        <rFont val="Arial Narrow"/>
        <family val="2"/>
      </rPr>
      <t>/s</t>
    </r>
    <r>
      <rPr>
        <b/>
        <vertAlign val="superscript"/>
        <sz val="10"/>
        <color indexed="8"/>
        <rFont val="Arial Narrow"/>
        <family val="2"/>
      </rPr>
      <t xml:space="preserve"> </t>
    </r>
    <r>
      <rPr>
        <b/>
        <sz val="10"/>
        <color indexed="8"/>
        <rFont val="Arial Narrow"/>
        <family val="2"/>
      </rPr>
      <t>(final estimated value)</t>
    </r>
  </si>
  <si>
    <r>
      <t>[Recharge to (positive) and discharge from (negative) groundwater are listed by stream reach (Figure 1–1). The period of record used for each reach varies according to the availability of data. ft</t>
    </r>
    <r>
      <rPr>
        <vertAlign val="superscript"/>
        <sz val="9"/>
        <rFont val="Times New Roman"/>
        <family val="1"/>
      </rPr>
      <t>3</t>
    </r>
    <r>
      <rPr>
        <sz val="9"/>
        <rFont val="Times New Roman"/>
        <family val="1"/>
      </rPr>
      <t>/s; cubic feet per second; PART; hydrograph separation software (Rutledge, 1998)]</t>
    </r>
  </si>
  <si>
    <t>20/16</t>
  </si>
  <si>
    <t>28/29</t>
  </si>
  <si>
    <t>24/25</t>
  </si>
  <si>
    <t>35/36</t>
  </si>
  <si>
    <t>71/93</t>
  </si>
  <si>
    <t>81/72, 79, 77</t>
  </si>
  <si>
    <t>82/83</t>
  </si>
  <si>
    <t>78/None</t>
  </si>
  <si>
    <t>65/63, None</t>
  </si>
  <si>
    <t>96/122, 95</t>
  </si>
  <si>
    <t>97/112</t>
  </si>
  <si>
    <t>98/106</t>
  </si>
  <si>
    <t>102/103</t>
  </si>
  <si>
    <t>126/123</t>
  </si>
  <si>
    <t>131/132</t>
  </si>
  <si>
    <t>99/100</t>
  </si>
  <si>
    <r>
      <t>Total stream infiltration for Williston control volume, in ft</t>
    </r>
    <r>
      <rPr>
        <vertAlign val="superscript"/>
        <sz val="11"/>
        <rFont val="Times New Roman"/>
        <family val="1"/>
      </rPr>
      <t>3</t>
    </r>
    <r>
      <rPr>
        <sz val="11"/>
        <rFont val="Times New Roman"/>
        <family val="1"/>
      </rPr>
      <t>/s (figure 2)</t>
    </r>
  </si>
  <si>
    <r>
      <t>Total stream gain for Williston control volume, in ft</t>
    </r>
    <r>
      <rPr>
        <vertAlign val="superscript"/>
        <sz val="11"/>
        <rFont val="Times New Roman"/>
        <family val="1"/>
      </rPr>
      <t>3</t>
    </r>
    <r>
      <rPr>
        <sz val="11"/>
        <rFont val="Times New Roman"/>
        <family val="1"/>
      </rPr>
      <t>/s (figure 2)</t>
    </r>
  </si>
  <si>
    <r>
      <t>Total stream gain, in ft</t>
    </r>
    <r>
      <rPr>
        <vertAlign val="superscript"/>
        <sz val="11"/>
        <rFont val="Times New Roman"/>
        <family val="1"/>
      </rPr>
      <t>3</t>
    </r>
    <r>
      <rPr>
        <sz val="11"/>
        <rFont val="Times New Roman"/>
        <family val="1"/>
      </rPr>
      <t>/s (all reaches)</t>
    </r>
  </si>
  <si>
    <r>
      <t>Total stream infiltration, in ft</t>
    </r>
    <r>
      <rPr>
        <vertAlign val="superscript"/>
        <sz val="11"/>
        <rFont val="Times New Roman"/>
        <family val="1"/>
      </rPr>
      <t>3</t>
    </r>
    <r>
      <rPr>
        <sz val="11"/>
        <rFont val="Times New Roman"/>
        <family val="1"/>
      </rPr>
      <t>/s (all reaches)</t>
    </r>
  </si>
  <si>
    <t>Total stream infiltration for Powder River control volume (figure 2)</t>
  </si>
  <si>
    <t>Total stream infiltration (all reaches)</t>
  </si>
  <si>
    <t>Total stream gain (all reaches)</t>
  </si>
  <si>
    <t>Total stream gain for Powder River control volume (figure 2)</t>
  </si>
  <si>
    <t xml:space="preserve">Table 1–4.  Groundwater withdrawal by county for 5-year periods during 1981–2005 for the Willison and Powder River control volumes, in cubic feet per second. </t>
  </si>
  <si>
    <t>d</t>
  </si>
  <si>
    <r>
      <rPr>
        <vertAlign val="superscript"/>
        <sz val="9"/>
        <color theme="1"/>
        <rFont val="Times New Roman"/>
        <family val="1"/>
      </rPr>
      <t>d</t>
    </r>
    <r>
      <rPr>
        <sz val="9"/>
        <color theme="1"/>
        <rFont val="Times New Roman"/>
        <family val="1"/>
      </rPr>
      <t xml:space="preserve"> Revised estimate to balance inflow and outflow in table 2.</t>
    </r>
  </si>
  <si>
    <r>
      <rPr>
        <vertAlign val="superscript"/>
        <sz val="9"/>
        <color theme="1"/>
        <rFont val="Times New Roman"/>
        <family val="1"/>
      </rPr>
      <t>e</t>
    </r>
    <r>
      <rPr>
        <sz val="9"/>
        <color theme="1"/>
        <rFont val="Times New Roman"/>
        <family val="1"/>
      </rPr>
      <t xml:space="preserve"> Rounded to three significant figures.</t>
    </r>
  </si>
  <si>
    <t>e</t>
  </si>
  <si>
    <r>
      <t xml:space="preserve">a  </t>
    </r>
    <r>
      <rPr>
        <sz val="9"/>
        <color theme="1"/>
        <rFont val="Times New Roman"/>
        <family val="1"/>
      </rPr>
      <t>Reach is partially or totally outside of control volume.</t>
    </r>
  </si>
  <si>
    <t xml:space="preserve">Table 1–3.  Estimated flow rates between groundwater and surface water for the Williston and Powder River control volumes. </t>
  </si>
  <si>
    <t>c</t>
  </si>
  <si>
    <r>
      <rPr>
        <vertAlign val="superscript"/>
        <sz val="9"/>
        <color theme="1"/>
        <rFont val="Times New Roman"/>
        <family val="1"/>
      </rPr>
      <t>b</t>
    </r>
    <r>
      <rPr>
        <sz val="9"/>
        <color theme="1"/>
        <rFont val="Times New Roman"/>
        <family val="1"/>
      </rPr>
      <t xml:space="preserve"> Value applies to reach segment that is inside of control volume.</t>
    </r>
  </si>
  <si>
    <r>
      <t xml:space="preserve">c </t>
    </r>
    <r>
      <rPr>
        <sz val="9"/>
        <color theme="1"/>
        <rFont val="Times New Roman"/>
        <family val="1"/>
      </rPr>
      <t>Adjusted for additional recharge near clinker areas and Bighorn Mountains.</t>
    </r>
  </si>
  <si>
    <t>a,b</t>
  </si>
  <si>
    <t>Site number of upstream streamgage/site number(s) of tributaries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</si>
</sst>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
    <numFmt numFmtId="166" formatCode="0.0%"/>
    <numFmt numFmtId="167" formatCode="0.000000"/>
    <numFmt numFmtId="168" formatCode="#,##0.0"/>
    <numFmt numFmtId="169" formatCode="#,##0.000"/>
    <numFmt numFmtId="170" formatCode="0.000"/>
  </numFmts>
  <fonts count="64" x14ac:knownFonts="1">
    <font>
      <sz val="11"/>
      <color theme="1"/>
      <name val="Calibri"/>
      <family val="2"/>
      <scheme val="minor"/>
    </font>
    <font>
      <sz val="10"/>
      <color theme="1"/>
      <name val="Times New Roman"/>
      <family val="2"/>
    </font>
    <font>
      <sz val="10"/>
      <color theme="1"/>
      <name val="Times New Roman"/>
      <family val="2"/>
    </font>
    <font>
      <sz val="10"/>
      <color theme="1"/>
      <name val="Times New Roman"/>
      <family val="2"/>
    </font>
    <font>
      <b/>
      <sz val="11"/>
      <color theme="1"/>
      <name val="Calibri"/>
      <family val="2"/>
      <scheme val="minor"/>
    </font>
    <font>
      <vertAlign val="superscrip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Times New Roman"/>
      <family val="1"/>
    </font>
    <font>
      <b/>
      <sz val="10"/>
      <color theme="1"/>
      <name val="Arial Narrow"/>
      <family val="2"/>
    </font>
    <font>
      <b/>
      <sz val="15"/>
      <color theme="3"/>
      <name val="Times New Roman"/>
      <family val="2"/>
    </font>
    <font>
      <b/>
      <sz val="13"/>
      <color theme="3"/>
      <name val="Times New Roman"/>
      <family val="2"/>
    </font>
    <font>
      <b/>
      <sz val="11"/>
      <color theme="3"/>
      <name val="Times New Roman"/>
      <family val="2"/>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10"/>
      <color rgb="FFFA7D00"/>
      <name val="Times New Roman"/>
      <family val="2"/>
    </font>
    <font>
      <b/>
      <sz val="10"/>
      <color theme="0"/>
      <name val="Times New Roman"/>
      <family val="2"/>
    </font>
    <font>
      <sz val="10"/>
      <color rgb="FFFF0000"/>
      <name val="Times New Roman"/>
      <family val="2"/>
    </font>
    <font>
      <i/>
      <sz val="10"/>
      <color rgb="FF7F7F7F"/>
      <name val="Times New Roman"/>
      <family val="2"/>
    </font>
    <font>
      <b/>
      <sz val="10"/>
      <color theme="1"/>
      <name val="Times New Roman"/>
      <family val="2"/>
    </font>
    <font>
      <sz val="10"/>
      <color theme="0"/>
      <name val="Times New Roman"/>
      <family val="2"/>
    </font>
    <font>
      <vertAlign val="superscript"/>
      <sz val="10"/>
      <color theme="1"/>
      <name val="Times New Roman"/>
      <family val="1"/>
    </font>
    <font>
      <b/>
      <vertAlign val="superscript"/>
      <sz val="10"/>
      <color theme="1"/>
      <name val="Arial Narrow"/>
      <family val="2"/>
    </font>
    <font>
      <sz val="12"/>
      <color theme="1"/>
      <name val="Arial Narrow"/>
      <family val="2"/>
    </font>
    <font>
      <sz val="10"/>
      <name val="Times New Roman"/>
      <family val="1"/>
    </font>
    <font>
      <sz val="14"/>
      <color theme="1"/>
      <name val="Calibri"/>
      <family val="2"/>
      <scheme val="minor"/>
    </font>
    <font>
      <sz val="12"/>
      <color theme="1"/>
      <name val="Calibri"/>
      <family val="2"/>
      <scheme val="minor"/>
    </font>
    <font>
      <sz val="9"/>
      <color theme="1"/>
      <name val="Times New Roman"/>
      <family val="1"/>
    </font>
    <font>
      <vertAlign val="superscript"/>
      <sz val="11"/>
      <color rgb="FF000000"/>
      <name val="Times New Roman"/>
      <family val="1"/>
    </font>
    <font>
      <sz val="11"/>
      <color rgb="FF000000"/>
      <name val="Times New Roman"/>
      <family val="1"/>
    </font>
    <font>
      <sz val="10"/>
      <color theme="1"/>
      <name val="Arial Narrow"/>
      <family val="2"/>
    </font>
    <font>
      <sz val="10"/>
      <color theme="1"/>
      <name val="Calibri"/>
      <family val="2"/>
      <scheme val="minor"/>
    </font>
    <font>
      <sz val="10"/>
      <color rgb="FF000000"/>
      <name val="Times New Roman"/>
      <family val="1"/>
    </font>
    <font>
      <vertAlign val="superscript"/>
      <sz val="9"/>
      <color theme="1"/>
      <name val="Times New Roman"/>
      <family val="1"/>
    </font>
    <font>
      <vertAlign val="superscript"/>
      <sz val="9"/>
      <color rgb="FF000000"/>
      <name val="Times New Roman"/>
      <family val="1"/>
    </font>
    <font>
      <sz val="9"/>
      <color rgb="FF000000"/>
      <name val="Times New Roman"/>
      <family val="1"/>
    </font>
    <font>
      <sz val="11"/>
      <color theme="1"/>
      <name val="Arial Narrow"/>
      <family val="2"/>
    </font>
    <font>
      <b/>
      <sz val="10"/>
      <name val="Arial Narrow"/>
      <family val="2"/>
    </font>
    <font>
      <sz val="11"/>
      <name val="Arial Narrow"/>
      <family val="2"/>
    </font>
    <font>
      <b/>
      <vertAlign val="superscript"/>
      <sz val="10"/>
      <color indexed="8"/>
      <name val="Arial Narrow"/>
      <family val="2"/>
    </font>
    <font>
      <b/>
      <sz val="10"/>
      <color indexed="8"/>
      <name val="Arial Narrow"/>
      <family val="2"/>
    </font>
    <font>
      <sz val="9"/>
      <name val="Times New Roman"/>
      <family val="1"/>
    </font>
    <font>
      <vertAlign val="superscript"/>
      <sz val="9"/>
      <name val="Times New Roman"/>
      <family val="1"/>
    </font>
    <font>
      <sz val="11"/>
      <name val="Times New Roman"/>
      <family val="1"/>
    </font>
    <font>
      <vertAlign val="superscript"/>
      <sz val="11"/>
      <name val="Times New Roman"/>
      <family val="1"/>
    </font>
    <font>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0">
    <xf numFmtId="0" fontId="0" fillId="0" borderId="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7" applyNumberFormat="0" applyAlignment="0" applyProtection="0"/>
    <xf numFmtId="0" fontId="15" fillId="6" borderId="8" applyNumberFormat="0" applyAlignment="0" applyProtection="0"/>
    <xf numFmtId="0" fontId="16" fillId="6" borderId="7" applyNumberFormat="0" applyAlignment="0" applyProtection="0"/>
    <xf numFmtId="0" fontId="17" fillId="0" borderId="9" applyNumberFormat="0" applyFill="0" applyAlignment="0" applyProtection="0"/>
    <xf numFmtId="0" fontId="18" fillId="7" borderId="10" applyNumberFormat="0" applyAlignment="0" applyProtection="0"/>
    <xf numFmtId="0" fontId="19" fillId="0" borderId="0" applyNumberFormat="0" applyFill="0" applyBorder="0" applyAlignment="0" applyProtection="0"/>
    <xf numFmtId="0" fontId="6" fillId="8" borderId="11" applyNumberFormat="0" applyFont="0" applyAlignment="0" applyProtection="0"/>
    <xf numFmtId="0" fontId="20" fillId="0" borderId="0" applyNumberFormat="0" applyFill="0" applyBorder="0" applyAlignment="0" applyProtection="0"/>
    <xf numFmtId="0" fontId="4" fillId="0" borderId="12" applyNumberFormat="0" applyFill="0" applyAlignment="0" applyProtection="0"/>
    <xf numFmtId="0" fontId="21"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3" fillId="0" borderId="0"/>
    <xf numFmtId="9" fontId="3" fillId="0" borderId="0" applyFont="0" applyFill="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7" applyNumberFormat="0" applyAlignment="0" applyProtection="0"/>
    <xf numFmtId="0" fontId="31" fillId="6" borderId="8" applyNumberFormat="0" applyAlignment="0" applyProtection="0"/>
    <xf numFmtId="0" fontId="32" fillId="6" borderId="7" applyNumberFormat="0" applyAlignment="0" applyProtection="0"/>
    <xf numFmtId="0" fontId="33" fillId="0" borderId="9" applyNumberFormat="0" applyFill="0" applyAlignment="0" applyProtection="0"/>
    <xf numFmtId="0" fontId="34" fillId="7" borderId="10" applyNumberFormat="0" applyAlignment="0" applyProtection="0"/>
    <xf numFmtId="0" fontId="35" fillId="0" borderId="0" applyNumberFormat="0" applyFill="0" applyBorder="0" applyAlignment="0" applyProtection="0"/>
    <xf numFmtId="0" fontId="3" fillId="8" borderId="11" applyNumberFormat="0" applyFont="0" applyAlignment="0" applyProtection="0"/>
    <xf numFmtId="0" fontId="36" fillId="0" borderId="0" applyNumberFormat="0" applyFill="0" applyBorder="0" applyAlignment="0" applyProtection="0"/>
    <xf numFmtId="0" fontId="37" fillId="0" borderId="12" applyNumberFormat="0" applyFill="0" applyAlignment="0" applyProtection="0"/>
    <xf numFmtId="0" fontId="3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8" fillId="32" borderId="0" applyNumberFormat="0" applyBorder="0" applyAlignment="0" applyProtection="0"/>
    <xf numFmtId="0" fontId="6" fillId="0" borderId="0"/>
    <xf numFmtId="0" fontId="2" fillId="0" borderId="0"/>
    <xf numFmtId="9" fontId="2" fillId="0" borderId="0" applyFont="0" applyFill="0" applyBorder="0" applyAlignment="0" applyProtection="0"/>
    <xf numFmtId="0" fontId="2" fillId="8" borderId="11"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9" fontId="1" fillId="0" borderId="0" applyFont="0" applyFill="0" applyBorder="0" applyAlignment="0" applyProtection="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90">
    <xf numFmtId="0" fontId="0" fillId="0" borderId="0" xfId="0"/>
    <xf numFmtId="0" fontId="0" fillId="0" borderId="0" xfId="0" applyAlignment="1">
      <alignment wrapText="1"/>
    </xf>
    <xf numFmtId="1" fontId="0" fillId="0" borderId="0" xfId="0" applyNumberFormat="1" applyFill="1" applyBorder="1" applyAlignment="1">
      <alignment horizontal="right"/>
    </xf>
    <xf numFmtId="1" fontId="0" fillId="0" borderId="0" xfId="0" applyNumberFormat="1" applyBorder="1" applyAlignment="1">
      <alignment horizontal="right"/>
    </xf>
    <xf numFmtId="0" fontId="0" fillId="0" borderId="0" xfId="0"/>
    <xf numFmtId="2" fontId="0" fillId="0" borderId="0" xfId="0" applyNumberFormat="1"/>
    <xf numFmtId="0" fontId="22" fillId="0" borderId="0" xfId="0" applyFont="1" applyBorder="1"/>
    <xf numFmtId="0" fontId="22" fillId="0" borderId="0" xfId="0" applyNumberFormat="1" applyFont="1" applyBorder="1"/>
    <xf numFmtId="2" fontId="22" fillId="0" borderId="0" xfId="0" applyNumberFormat="1" applyFont="1" applyBorder="1"/>
    <xf numFmtId="0" fontId="22" fillId="0" borderId="0" xfId="0" applyFont="1" applyFill="1" applyBorder="1"/>
    <xf numFmtId="0" fontId="22" fillId="0" borderId="0" xfId="0" applyNumberFormat="1" applyFont="1" applyFill="1" applyBorder="1"/>
    <xf numFmtId="0" fontId="23" fillId="0" borderId="3" xfId="0" applyFont="1" applyBorder="1" applyAlignment="1">
      <alignment horizontal="center" vertical="center"/>
    </xf>
    <xf numFmtId="0" fontId="0" fillId="0" borderId="3" xfId="0" applyBorder="1"/>
    <xf numFmtId="0" fontId="22" fillId="0" borderId="3" xfId="0" applyFont="1" applyFill="1" applyBorder="1"/>
    <xf numFmtId="0" fontId="0" fillId="0" borderId="0" xfId="0" applyFill="1"/>
    <xf numFmtId="0" fontId="0" fillId="0" borderId="0" xfId="0" applyBorder="1"/>
    <xf numFmtId="0" fontId="0" fillId="0" borderId="0" xfId="0" applyBorder="1" applyAlignment="1">
      <alignment horizontal="right"/>
    </xf>
    <xf numFmtId="0" fontId="42" fillId="0" borderId="0" xfId="0" applyFont="1" applyFill="1"/>
    <xf numFmtId="1" fontId="0" fillId="0" borderId="0" xfId="0" applyNumberFormat="1"/>
    <xf numFmtId="0" fontId="42" fillId="0" borderId="0" xfId="0" applyFont="1" applyFill="1" applyAlignment="1">
      <alignment horizontal="left"/>
    </xf>
    <xf numFmtId="0" fontId="42" fillId="0" borderId="0" xfId="0" applyNumberFormat="1" applyFont="1" applyFill="1" applyAlignment="1">
      <alignment horizontal="left"/>
    </xf>
    <xf numFmtId="2" fontId="42" fillId="0" borderId="0" xfId="0" applyNumberFormat="1" applyFont="1" applyFill="1"/>
    <xf numFmtId="0" fontId="42" fillId="0" borderId="0" xfId="0" applyFont="1" applyFill="1"/>
    <xf numFmtId="0" fontId="42" fillId="0" borderId="0" xfId="49" applyFont="1" applyFill="1" applyAlignment="1">
      <alignment horizontal="left"/>
    </xf>
    <xf numFmtId="0" fontId="42" fillId="0" borderId="0" xfId="49" applyNumberFormat="1" applyFont="1" applyFill="1" applyAlignment="1">
      <alignment horizontal="left"/>
    </xf>
    <xf numFmtId="2" fontId="42" fillId="0" borderId="0" xfId="49" applyNumberFormat="1" applyFont="1" applyFill="1"/>
    <xf numFmtId="0" fontId="42" fillId="0" borderId="0" xfId="48" applyFont="1" applyFill="1" applyAlignment="1">
      <alignment horizontal="left"/>
    </xf>
    <xf numFmtId="0" fontId="42" fillId="0" borderId="0" xfId="48" applyNumberFormat="1" applyFont="1" applyFill="1" applyAlignment="1">
      <alignment horizontal="left"/>
    </xf>
    <xf numFmtId="2" fontId="42" fillId="0" borderId="0" xfId="48" applyNumberFormat="1" applyFont="1" applyFill="1"/>
    <xf numFmtId="0" fontId="42" fillId="0" borderId="0" xfId="50" applyFont="1" applyFill="1" applyAlignment="1">
      <alignment horizontal="left"/>
    </xf>
    <xf numFmtId="0" fontId="42" fillId="0" borderId="0" xfId="50" applyNumberFormat="1" applyFont="1" applyFill="1" applyAlignment="1">
      <alignment horizontal="left"/>
    </xf>
    <xf numFmtId="2" fontId="42" fillId="0" borderId="0" xfId="50" applyNumberFormat="1" applyFont="1" applyFill="1"/>
    <xf numFmtId="164" fontId="0" fillId="0" borderId="0" xfId="0" applyNumberFormat="1"/>
    <xf numFmtId="0" fontId="0" fillId="0" borderId="3" xfId="0" applyFill="1" applyBorder="1"/>
    <xf numFmtId="0" fontId="4" fillId="0" borderId="0" xfId="0" applyFont="1" applyAlignment="1">
      <alignment wrapText="1"/>
    </xf>
    <xf numFmtId="0" fontId="0" fillId="0" borderId="0" xfId="0" applyFill="1" applyBorder="1"/>
    <xf numFmtId="0" fontId="43" fillId="0" borderId="0" xfId="0" applyFont="1"/>
    <xf numFmtId="0" fontId="44" fillId="0" borderId="0" xfId="0" applyFont="1" applyBorder="1"/>
    <xf numFmtId="0" fontId="5" fillId="0" borderId="0" xfId="0" applyFont="1"/>
    <xf numFmtId="1" fontId="0" fillId="0" borderId="0" xfId="0" applyNumberFormat="1" applyAlignment="1">
      <alignment horizontal="right"/>
    </xf>
    <xf numFmtId="2" fontId="0" fillId="0" borderId="0" xfId="0" applyNumberFormat="1" applyAlignment="1">
      <alignment horizontal="right"/>
    </xf>
    <xf numFmtId="1" fontId="0" fillId="0" borderId="0" xfId="0" applyNumberFormat="1" applyAlignment="1">
      <alignment wrapText="1"/>
    </xf>
    <xf numFmtId="0" fontId="5" fillId="0" borderId="0" xfId="0" applyFont="1" applyAlignment="1">
      <alignment wrapText="1"/>
    </xf>
    <xf numFmtId="1" fontId="0" fillId="0" borderId="3" xfId="0" applyNumberFormat="1" applyBorder="1" applyAlignment="1">
      <alignment horizontal="right"/>
    </xf>
    <xf numFmtId="2" fontId="0" fillId="0" borderId="3" xfId="0" applyNumberFormat="1" applyBorder="1" applyAlignment="1">
      <alignment horizontal="right"/>
    </xf>
    <xf numFmtId="0" fontId="0" fillId="0" borderId="2" xfId="0" applyBorder="1"/>
    <xf numFmtId="1" fontId="0" fillId="0" borderId="2" xfId="0" applyNumberFormat="1" applyBorder="1" applyAlignment="1">
      <alignment horizontal="right"/>
    </xf>
    <xf numFmtId="2" fontId="0" fillId="0" borderId="2" xfId="0" applyNumberFormat="1" applyBorder="1" applyAlignment="1">
      <alignment horizontal="right"/>
    </xf>
    <xf numFmtId="0" fontId="0" fillId="0" borderId="0" xfId="0" quotePrefix="1" applyAlignment="1">
      <alignment horizontal="right"/>
    </xf>
    <xf numFmtId="1" fontId="0" fillId="0" borderId="0" xfId="0" applyNumberFormat="1" applyFill="1" applyAlignment="1">
      <alignment horizontal="right"/>
    </xf>
    <xf numFmtId="0" fontId="19" fillId="0" borderId="0" xfId="0" applyFont="1" applyFill="1"/>
    <xf numFmtId="0" fontId="5" fillId="0" borderId="0" xfId="0" applyFont="1" applyFill="1" applyBorder="1"/>
    <xf numFmtId="2" fontId="0" fillId="0" borderId="0" xfId="0" applyNumberFormat="1" applyFill="1" applyBorder="1"/>
    <xf numFmtId="0" fontId="22" fillId="0" borderId="0" xfId="0" applyFont="1" applyAlignment="1">
      <alignment vertical="center" wrapText="1"/>
    </xf>
    <xf numFmtId="2" fontId="0" fillId="0" borderId="0" xfId="0" applyNumberFormat="1" applyFill="1"/>
    <xf numFmtId="0" fontId="41" fillId="0" borderId="0" xfId="0" applyFont="1" applyAlignment="1">
      <alignment vertical="center"/>
    </xf>
    <xf numFmtId="0" fontId="48" fillId="0" borderId="3" xfId="0" applyFont="1" applyFill="1" applyBorder="1"/>
    <xf numFmtId="164" fontId="0" fillId="0" borderId="0" xfId="0" applyNumberFormat="1" applyFill="1"/>
    <xf numFmtId="0" fontId="23" fillId="0" borderId="2" xfId="0" applyFont="1" applyBorder="1" applyAlignment="1">
      <alignment horizontal="right" wrapText="1"/>
    </xf>
    <xf numFmtId="3" fontId="22" fillId="0" borderId="0" xfId="0" quotePrefix="1" applyNumberFormat="1" applyFont="1" applyFill="1" applyBorder="1" applyAlignment="1">
      <alignment horizontal="right"/>
    </xf>
    <xf numFmtId="2" fontId="22" fillId="0" borderId="0" xfId="0" applyNumberFormat="1" applyFont="1"/>
    <xf numFmtId="0" fontId="23" fillId="0" borderId="2" xfId="0" applyFont="1" applyFill="1" applyBorder="1" applyAlignment="1">
      <alignment horizontal="right" wrapText="1"/>
    </xf>
    <xf numFmtId="0" fontId="46" fillId="0" borderId="0" xfId="0" applyFont="1" applyAlignment="1"/>
    <xf numFmtId="0" fontId="23" fillId="0" borderId="2" xfId="0" applyFont="1" applyBorder="1" applyAlignment="1">
      <alignment wrapText="1"/>
    </xf>
    <xf numFmtId="2" fontId="63" fillId="0" borderId="3" xfId="0" applyNumberFormat="1" applyFont="1" applyBorder="1" applyAlignment="1">
      <alignment horizontal="right"/>
    </xf>
    <xf numFmtId="3" fontId="0" fillId="0" borderId="2" xfId="0" applyNumberFormat="1" applyFill="1" applyBorder="1"/>
    <xf numFmtId="0" fontId="48" fillId="0" borderId="0" xfId="0" applyFont="1" applyFill="1"/>
    <xf numFmtId="49" fontId="55" fillId="0" borderId="1" xfId="0" applyNumberFormat="1" applyFont="1" applyBorder="1" applyAlignment="1">
      <alignment horizontal="center" vertical="center" wrapText="1"/>
    </xf>
    <xf numFmtId="2" fontId="22" fillId="0" borderId="0" xfId="0" applyNumberFormat="1" applyFont="1" applyFill="1"/>
    <xf numFmtId="167" fontId="22" fillId="0" borderId="0" xfId="0" applyNumberFormat="1" applyFont="1" applyFill="1" applyBorder="1" applyAlignment="1">
      <alignment horizontal="center"/>
    </xf>
    <xf numFmtId="3" fontId="0" fillId="0" borderId="0" xfId="0" applyNumberFormat="1" applyFill="1" applyBorder="1"/>
    <xf numFmtId="0" fontId="46" fillId="0" borderId="0" xfId="0" applyFont="1" applyAlignment="1">
      <alignment wrapText="1"/>
    </xf>
    <xf numFmtId="0" fontId="48" fillId="0" borderId="3" xfId="0" applyFont="1" applyBorder="1"/>
    <xf numFmtId="0" fontId="22" fillId="0" borderId="2" xfId="0" applyFont="1" applyFill="1" applyBorder="1"/>
    <xf numFmtId="4" fontId="0" fillId="0" borderId="0" xfId="0" applyNumberFormat="1" applyFill="1"/>
    <xf numFmtId="169" fontId="22" fillId="0" borderId="0" xfId="0" applyNumberFormat="1" applyFont="1" applyFill="1" applyBorder="1" applyAlignment="1">
      <alignment horizontal="right"/>
    </xf>
    <xf numFmtId="0" fontId="0" fillId="0" borderId="0" xfId="0"/>
    <xf numFmtId="0" fontId="23" fillId="0" borderId="2" xfId="0" applyFont="1" applyFill="1" applyBorder="1" applyAlignment="1">
      <alignment wrapText="1"/>
    </xf>
    <xf numFmtId="4" fontId="22" fillId="0" borderId="0" xfId="0" quotePrefix="1" applyNumberFormat="1" applyFont="1" applyFill="1" applyBorder="1" applyAlignment="1">
      <alignment horizontal="right"/>
    </xf>
    <xf numFmtId="0" fontId="0" fillId="0" borderId="0" xfId="0"/>
    <xf numFmtId="167" fontId="22" fillId="0" borderId="2" xfId="0" applyNumberFormat="1" applyFont="1" applyFill="1" applyBorder="1" applyAlignment="1">
      <alignment horizontal="center"/>
    </xf>
    <xf numFmtId="2" fontId="23" fillId="0" borderId="1" xfId="0" applyNumberFormat="1" applyFont="1" applyBorder="1" applyAlignment="1">
      <alignment horizontal="center" vertical="center" wrapText="1"/>
    </xf>
    <xf numFmtId="0" fontId="0" fillId="0" borderId="0" xfId="0"/>
    <xf numFmtId="169" fontId="0" fillId="0" borderId="0" xfId="0" applyNumberFormat="1" applyFill="1"/>
    <xf numFmtId="0" fontId="0" fillId="0" borderId="0" xfId="0"/>
    <xf numFmtId="0" fontId="49" fillId="0" borderId="0" xfId="0" applyFont="1" applyFill="1"/>
    <xf numFmtId="0" fontId="22" fillId="0" borderId="0" xfId="0" applyFont="1"/>
    <xf numFmtId="164" fontId="22" fillId="0" borderId="0" xfId="0" applyNumberFormat="1" applyFont="1"/>
    <xf numFmtId="0" fontId="22" fillId="0" borderId="0" xfId="0" applyFont="1" applyFill="1"/>
    <xf numFmtId="165" fontId="22" fillId="0" borderId="0" xfId="0" applyNumberFormat="1" applyFont="1"/>
    <xf numFmtId="0" fontId="22" fillId="0" borderId="2" xfId="0" applyFont="1" applyBorder="1"/>
    <xf numFmtId="164" fontId="22" fillId="0" borderId="2" xfId="0" applyNumberFormat="1" applyFont="1" applyBorder="1"/>
    <xf numFmtId="0" fontId="61" fillId="0" borderId="2" xfId="0" applyFont="1" applyBorder="1"/>
    <xf numFmtId="2" fontId="22" fillId="0" borderId="0" xfId="0" quotePrefix="1" applyNumberFormat="1" applyFont="1" applyFill="1" applyBorder="1" applyAlignment="1">
      <alignment horizontal="right"/>
    </xf>
    <xf numFmtId="3" fontId="0" fillId="0" borderId="0" xfId="0" applyNumberFormat="1" applyFill="1"/>
    <xf numFmtId="0" fontId="63" fillId="0" borderId="3" xfId="0" applyFont="1" applyBorder="1" applyAlignment="1">
      <alignment wrapText="1"/>
    </xf>
    <xf numFmtId="0" fontId="40" fillId="0" borderId="0" xfId="0" applyFont="1" applyAlignment="1">
      <alignment vertical="center"/>
    </xf>
    <xf numFmtId="164" fontId="0" fillId="0" borderId="2" xfId="0" applyNumberFormat="1" applyFill="1" applyBorder="1"/>
    <xf numFmtId="0" fontId="0" fillId="0" borderId="0" xfId="0"/>
    <xf numFmtId="0" fontId="0" fillId="0" borderId="0" xfId="0" applyAlignment="1">
      <alignment horizontal="center"/>
    </xf>
    <xf numFmtId="0" fontId="0" fillId="0" borderId="0" xfId="0" applyFill="1" applyBorder="1"/>
    <xf numFmtId="166" fontId="0" fillId="0" borderId="0" xfId="0" applyNumberFormat="1" applyAlignment="1">
      <alignment horizontal="center"/>
    </xf>
    <xf numFmtId="0" fontId="0" fillId="0" borderId="0" xfId="0" applyAlignment="1"/>
    <xf numFmtId="167" fontId="0" fillId="0" borderId="0" xfId="0" applyNumberFormat="1"/>
    <xf numFmtId="167" fontId="0" fillId="0" borderId="0" xfId="0" applyNumberFormat="1" applyAlignment="1">
      <alignment horizontal="center"/>
    </xf>
    <xf numFmtId="0" fontId="41" fillId="0" borderId="0" xfId="0" applyFont="1" applyAlignment="1">
      <alignment vertical="center"/>
    </xf>
    <xf numFmtId="4" fontId="0" fillId="0" borderId="0" xfId="0" applyNumberFormat="1"/>
    <xf numFmtId="4" fontId="0" fillId="0" borderId="0" xfId="0" applyNumberFormat="1" applyAlignment="1">
      <alignment horizontal="center"/>
    </xf>
    <xf numFmtId="3" fontId="0" fillId="0" borderId="0" xfId="0" applyNumberFormat="1"/>
    <xf numFmtId="3" fontId="0" fillId="0" borderId="0" xfId="0" applyNumberFormat="1" applyAlignment="1">
      <alignment horizontal="center"/>
    </xf>
    <xf numFmtId="168" fontId="0" fillId="0" borderId="0" xfId="0" applyNumberFormat="1"/>
    <xf numFmtId="168" fontId="0" fillId="0" borderId="0" xfId="0" applyNumberFormat="1" applyAlignment="1">
      <alignment horizontal="center"/>
    </xf>
    <xf numFmtId="49"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 fontId="23" fillId="0" borderId="1" xfId="0" applyNumberFormat="1" applyFont="1" applyBorder="1" applyAlignment="1">
      <alignment horizontal="center" vertical="center" wrapText="1"/>
    </xf>
    <xf numFmtId="9" fontId="23"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wrapText="1"/>
    </xf>
    <xf numFmtId="168" fontId="23" fillId="0" borderId="1" xfId="0" applyNumberFormat="1" applyFont="1" applyBorder="1" applyAlignment="1">
      <alignment horizontal="center" vertical="center" wrapText="1"/>
    </xf>
    <xf numFmtId="167" fontId="23" fillId="0" borderId="1" xfId="0" applyNumberFormat="1" applyFont="1" applyFill="1" applyBorder="1" applyAlignment="1">
      <alignment horizontal="center" vertical="center" wrapText="1"/>
    </xf>
    <xf numFmtId="1" fontId="22" fillId="0" borderId="0" xfId="0" applyNumberFormat="1" applyFont="1" applyFill="1" applyBorder="1" applyAlignment="1">
      <alignment horizontal="center"/>
    </xf>
    <xf numFmtId="1" fontId="22" fillId="0" borderId="0" xfId="0" applyNumberFormat="1" applyFont="1" applyFill="1" applyBorder="1"/>
    <xf numFmtId="1" fontId="22" fillId="0" borderId="2" xfId="0" applyNumberFormat="1" applyFont="1" applyFill="1" applyBorder="1" applyAlignment="1">
      <alignment horizontal="center"/>
    </xf>
    <xf numFmtId="1" fontId="22" fillId="0" borderId="2" xfId="0" applyNumberFormat="1" applyFont="1" applyFill="1" applyBorder="1"/>
    <xf numFmtId="1" fontId="22" fillId="0" borderId="0" xfId="0" applyNumberFormat="1" applyFont="1" applyFill="1" applyBorder="1" applyAlignment="1">
      <alignment horizontal="right"/>
    </xf>
    <xf numFmtId="1" fontId="22" fillId="0" borderId="2" xfId="0" applyNumberFormat="1" applyFont="1" applyFill="1" applyBorder="1" applyAlignment="1">
      <alignment horizontal="right"/>
    </xf>
    <xf numFmtId="0" fontId="50" fillId="0" borderId="0" xfId="0" applyFont="1" applyAlignment="1">
      <alignment horizontal="left"/>
    </xf>
    <xf numFmtId="2"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168" fontId="22" fillId="0" borderId="0" xfId="0" applyNumberFormat="1" applyFont="1" applyFill="1" applyBorder="1" applyAlignment="1">
      <alignment horizontal="right"/>
    </xf>
    <xf numFmtId="168" fontId="22" fillId="0" borderId="0" xfId="0" quotePrefix="1" applyNumberFormat="1" applyFont="1" applyFill="1" applyBorder="1" applyAlignment="1">
      <alignment horizontal="right"/>
    </xf>
    <xf numFmtId="2" fontId="22" fillId="0" borderId="2" xfId="0" applyNumberFormat="1" applyFont="1" applyFill="1" applyBorder="1" applyAlignment="1">
      <alignment horizontal="right"/>
    </xf>
    <xf numFmtId="3" fontId="22" fillId="0" borderId="2" xfId="0" applyNumberFormat="1" applyFont="1" applyFill="1" applyBorder="1" applyAlignment="1">
      <alignment horizontal="right"/>
    </xf>
    <xf numFmtId="168" fontId="22" fillId="0" borderId="2" xfId="0" applyNumberFormat="1" applyFont="1" applyFill="1" applyBorder="1" applyAlignment="1">
      <alignment horizontal="right"/>
    </xf>
    <xf numFmtId="1" fontId="22" fillId="0" borderId="0" xfId="0" quotePrefix="1" applyNumberFormat="1" applyFont="1" applyFill="1" applyBorder="1" applyAlignment="1">
      <alignment horizontal="center"/>
    </xf>
    <xf numFmtId="168" fontId="0" fillId="0" borderId="0" xfId="0" applyNumberFormat="1" applyFill="1"/>
    <xf numFmtId="2" fontId="63" fillId="0" borderId="2" xfId="0" applyNumberFormat="1" applyFont="1" applyBorder="1" applyAlignment="1">
      <alignment horizontal="right"/>
    </xf>
    <xf numFmtId="0" fontId="48" fillId="0" borderId="0" xfId="0" applyFont="1" applyAlignment="1">
      <alignment vertical="center"/>
    </xf>
    <xf numFmtId="170" fontId="0" fillId="0" borderId="0" xfId="0" applyNumberFormat="1"/>
    <xf numFmtId="0" fontId="63" fillId="0" borderId="2" xfId="0" applyFont="1" applyBorder="1" applyAlignment="1">
      <alignment wrapText="1"/>
    </xf>
    <xf numFmtId="0" fontId="61" fillId="0" borderId="3" xfId="0" applyFont="1" applyBorder="1"/>
    <xf numFmtId="1" fontId="63" fillId="0" borderId="3" xfId="0" applyNumberFormat="1" applyFont="1" applyBorder="1" applyAlignment="1">
      <alignment horizontal="right"/>
    </xf>
    <xf numFmtId="0" fontId="0" fillId="0" borderId="0" xfId="0" applyAlignment="1">
      <alignment horizontal="center"/>
    </xf>
    <xf numFmtId="0" fontId="23" fillId="0" borderId="2"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0" xfId="0"/>
    <xf numFmtId="170" fontId="0" fillId="0" borderId="0" xfId="0" applyNumberFormat="1" applyFill="1"/>
    <xf numFmtId="1" fontId="63" fillId="0" borderId="2" xfId="0" applyNumberFormat="1" applyFont="1" applyBorder="1" applyAlignment="1">
      <alignment horizontal="right"/>
    </xf>
    <xf numFmtId="0" fontId="45" fillId="0" borderId="0" xfId="0" applyFont="1" applyFill="1" applyBorder="1"/>
    <xf numFmtId="0" fontId="0" fillId="0" borderId="0" xfId="0" applyFill="1"/>
    <xf numFmtId="4" fontId="0" fillId="0" borderId="0" xfId="0" applyNumberFormat="1"/>
    <xf numFmtId="3" fontId="0" fillId="0" borderId="0" xfId="0" applyNumberFormat="1"/>
    <xf numFmtId="168" fontId="0" fillId="0" borderId="0" xfId="0" applyNumberFormat="1"/>
    <xf numFmtId="0" fontId="51" fillId="0" borderId="0" xfId="0" applyFont="1" applyFill="1" applyBorder="1"/>
    <xf numFmtId="0" fontId="55" fillId="0" borderId="0" xfId="0" applyFont="1" applyBorder="1" applyAlignment="1">
      <alignment horizontal="center" vertical="center" wrapText="1"/>
    </xf>
    <xf numFmtId="1" fontId="23" fillId="0" borderId="0" xfId="0" applyNumberFormat="1" applyFont="1" applyBorder="1" applyAlignment="1">
      <alignment horizontal="center" vertical="center" wrapText="1"/>
    </xf>
    <xf numFmtId="2" fontId="23" fillId="0" borderId="0" xfId="0" applyNumberFormat="1" applyFont="1" applyBorder="1" applyAlignment="1">
      <alignment horizontal="center" vertical="center" wrapText="1"/>
    </xf>
    <xf numFmtId="0" fontId="5" fillId="0" borderId="3" xfId="0" applyFont="1" applyBorder="1"/>
    <xf numFmtId="0" fontId="5" fillId="0" borderId="2" xfId="0" applyFont="1" applyBorder="1"/>
    <xf numFmtId="3" fontId="63" fillId="0" borderId="3" xfId="0" applyNumberFormat="1" applyFont="1" applyBorder="1" applyAlignment="1">
      <alignment horizontal="right"/>
    </xf>
    <xf numFmtId="3" fontId="63" fillId="0" borderId="2" xfId="0" applyNumberFormat="1" applyFont="1" applyBorder="1" applyAlignment="1">
      <alignment horizontal="right"/>
    </xf>
    <xf numFmtId="3" fontId="0" fillId="0" borderId="3" xfId="0" applyNumberFormat="1" applyBorder="1"/>
    <xf numFmtId="3" fontId="0" fillId="0" borderId="2" xfId="0" applyNumberFormat="1" applyBorder="1"/>
    <xf numFmtId="3" fontId="0" fillId="0" borderId="0" xfId="0" applyNumberFormat="1" applyFill="1" applyBorder="1" applyAlignment="1">
      <alignment horizontal="right"/>
    </xf>
    <xf numFmtId="3" fontId="0" fillId="0" borderId="2" xfId="0" applyNumberFormat="1" applyFill="1" applyBorder="1" applyAlignment="1">
      <alignment horizontal="right"/>
    </xf>
    <xf numFmtId="3" fontId="63" fillId="0" borderId="2" xfId="0" applyNumberFormat="1" applyFont="1" applyFill="1" applyBorder="1" applyAlignment="1">
      <alignment horizontal="right"/>
    </xf>
    <xf numFmtId="2" fontId="0" fillId="0" borderId="0" xfId="0" applyNumberFormat="1" applyFill="1" applyAlignment="1">
      <alignment horizontal="right"/>
    </xf>
    <xf numFmtId="0" fontId="5" fillId="0" borderId="0" xfId="0" applyFont="1" applyFill="1"/>
    <xf numFmtId="1" fontId="0" fillId="0" borderId="0" xfId="0" applyNumberFormat="1" applyFill="1"/>
    <xf numFmtId="0" fontId="46" fillId="0" borderId="0" xfId="0" applyFont="1" applyAlignment="1">
      <alignment horizontal="left"/>
    </xf>
    <xf numFmtId="0" fontId="46" fillId="0" borderId="0" xfId="0" applyFont="1" applyAlignment="1">
      <alignment horizontal="left" wrapText="1"/>
    </xf>
    <xf numFmtId="0" fontId="45" fillId="0" borderId="2" xfId="0" applyFont="1" applyBorder="1" applyAlignment="1">
      <alignment horizontal="left" vertical="center" wrapText="1"/>
    </xf>
    <xf numFmtId="0" fontId="54" fillId="0" borderId="0" xfId="0" applyFont="1" applyAlignment="1">
      <alignment horizontal="left" vertical="center"/>
    </xf>
    <xf numFmtId="0" fontId="23" fillId="33" borderId="1" xfId="0" applyFont="1" applyFill="1" applyBorder="1" applyAlignment="1">
      <alignment horizontal="center"/>
    </xf>
    <xf numFmtId="0" fontId="23" fillId="34" borderId="3" xfId="0" applyFont="1" applyFill="1" applyBorder="1" applyAlignment="1">
      <alignment horizontal="center"/>
    </xf>
    <xf numFmtId="0" fontId="23" fillId="34" borderId="0" xfId="0" applyFont="1" applyFill="1" applyAlignment="1">
      <alignment horizontal="center"/>
    </xf>
    <xf numFmtId="0" fontId="56" fillId="0" borderId="0" xfId="0" applyFont="1" applyAlignment="1">
      <alignment horizontal="left"/>
    </xf>
    <xf numFmtId="49" fontId="22" fillId="0" borderId="3" xfId="0" applyNumberFormat="1" applyFont="1" applyBorder="1" applyAlignment="1">
      <alignment horizontal="left"/>
    </xf>
    <xf numFmtId="0" fontId="48" fillId="33" borderId="1" xfId="0" applyFont="1" applyFill="1" applyBorder="1" applyAlignment="1">
      <alignment horizontal="center"/>
    </xf>
    <xf numFmtId="0" fontId="56" fillId="0" borderId="0" xfId="0" applyFont="1" applyFill="1" applyAlignment="1">
      <alignment horizontal="left"/>
    </xf>
    <xf numFmtId="0" fontId="59" fillId="0" borderId="0" xfId="0" applyFont="1" applyAlignment="1">
      <alignment horizontal="left" wrapText="1"/>
    </xf>
    <xf numFmtId="0" fontId="4" fillId="33" borderId="1" xfId="0" applyFont="1" applyFill="1" applyBorder="1" applyAlignment="1">
      <alignment horizontal="center"/>
    </xf>
    <xf numFmtId="0" fontId="48" fillId="33" borderId="2" xfId="0" applyFont="1" applyFill="1" applyBorder="1" applyAlignment="1">
      <alignment horizontal="center"/>
    </xf>
    <xf numFmtId="0" fontId="45" fillId="0" borderId="2" xfId="0" applyFont="1" applyBorder="1" applyAlignment="1">
      <alignment horizontal="left" wrapText="1"/>
    </xf>
    <xf numFmtId="0" fontId="23" fillId="33" borderId="1" xfId="0" applyFont="1" applyFill="1" applyBorder="1" applyAlignment="1">
      <alignment horizontal="center" vertical="center"/>
    </xf>
    <xf numFmtId="0" fontId="23" fillId="0" borderId="3" xfId="0" applyFont="1" applyBorder="1" applyAlignment="1">
      <alignment horizontal="left" vertical="center" wrapText="1"/>
    </xf>
    <xf numFmtId="0" fontId="23" fillId="0" borderId="2" xfId="0" applyFont="1" applyBorder="1" applyAlignment="1">
      <alignment horizontal="left" vertical="center" wrapText="1"/>
    </xf>
    <xf numFmtId="0" fontId="56" fillId="0" borderId="0" xfId="0" applyFont="1" applyAlignment="1">
      <alignment horizontal="left" vertical="top" wrapText="1"/>
    </xf>
    <xf numFmtId="0" fontId="45" fillId="0" borderId="2" xfId="0" applyFont="1" applyBorder="1" applyAlignment="1">
      <alignment horizontal="left"/>
    </xf>
    <xf numFmtId="0" fontId="0" fillId="0" borderId="2" xfId="0" applyBorder="1" applyAlignment="1">
      <alignment horizontal="left"/>
    </xf>
  </cellXfs>
  <cellStyles count="130">
    <cellStyle name="20% - Accent1" xfId="19" builtinId="30" customBuiltin="1"/>
    <cellStyle name="20% - Accent1 2" xfId="61"/>
    <cellStyle name="20% - Accent1 2 2" xfId="103"/>
    <cellStyle name="20% - Accent1 3" xfId="88"/>
    <cellStyle name="20% - Accent1 3 2" xfId="118"/>
    <cellStyle name="20% - Accent2" xfId="23" builtinId="34" customBuiltin="1"/>
    <cellStyle name="20% - Accent2 2" xfId="65"/>
    <cellStyle name="20% - Accent2 2 2" xfId="105"/>
    <cellStyle name="20% - Accent2 3" xfId="90"/>
    <cellStyle name="20% - Accent2 3 2" xfId="120"/>
    <cellStyle name="20% - Accent3" xfId="27" builtinId="38" customBuiltin="1"/>
    <cellStyle name="20% - Accent3 2" xfId="69"/>
    <cellStyle name="20% - Accent3 2 2" xfId="107"/>
    <cellStyle name="20% - Accent3 3" xfId="92"/>
    <cellStyle name="20% - Accent3 3 2" xfId="122"/>
    <cellStyle name="20% - Accent4" xfId="31" builtinId="42" customBuiltin="1"/>
    <cellStyle name="20% - Accent4 2" xfId="73"/>
    <cellStyle name="20% - Accent4 2 2" xfId="109"/>
    <cellStyle name="20% - Accent4 3" xfId="94"/>
    <cellStyle name="20% - Accent4 3 2" xfId="124"/>
    <cellStyle name="20% - Accent5" xfId="35" builtinId="46" customBuiltin="1"/>
    <cellStyle name="20% - Accent5 2" xfId="77"/>
    <cellStyle name="20% - Accent5 2 2" xfId="111"/>
    <cellStyle name="20% - Accent5 3" xfId="96"/>
    <cellStyle name="20% - Accent5 3 2" xfId="126"/>
    <cellStyle name="20% - Accent6" xfId="39" builtinId="50" customBuiltin="1"/>
    <cellStyle name="20% - Accent6 2" xfId="81"/>
    <cellStyle name="20% - Accent6 2 2" xfId="113"/>
    <cellStyle name="20% - Accent6 3" xfId="98"/>
    <cellStyle name="20% - Accent6 3 2" xfId="128"/>
    <cellStyle name="40% - Accent1" xfId="20" builtinId="31" customBuiltin="1"/>
    <cellStyle name="40% - Accent1 2" xfId="62"/>
    <cellStyle name="40% - Accent1 2 2" xfId="104"/>
    <cellStyle name="40% - Accent1 3" xfId="89"/>
    <cellStyle name="40% - Accent1 3 2" xfId="119"/>
    <cellStyle name="40% - Accent2" xfId="24" builtinId="35" customBuiltin="1"/>
    <cellStyle name="40% - Accent2 2" xfId="66"/>
    <cellStyle name="40% - Accent2 2 2" xfId="106"/>
    <cellStyle name="40% - Accent2 3" xfId="91"/>
    <cellStyle name="40% - Accent2 3 2" xfId="121"/>
    <cellStyle name="40% - Accent3" xfId="28" builtinId="39" customBuiltin="1"/>
    <cellStyle name="40% - Accent3 2" xfId="70"/>
    <cellStyle name="40% - Accent3 2 2" xfId="108"/>
    <cellStyle name="40% - Accent3 3" xfId="93"/>
    <cellStyle name="40% - Accent3 3 2" xfId="123"/>
    <cellStyle name="40% - Accent4" xfId="32" builtinId="43" customBuiltin="1"/>
    <cellStyle name="40% - Accent4 2" xfId="74"/>
    <cellStyle name="40% - Accent4 2 2" xfId="110"/>
    <cellStyle name="40% - Accent4 3" xfId="95"/>
    <cellStyle name="40% - Accent4 3 2" xfId="125"/>
    <cellStyle name="40% - Accent5" xfId="36" builtinId="47" customBuiltin="1"/>
    <cellStyle name="40% - Accent5 2" xfId="78"/>
    <cellStyle name="40% - Accent5 2 2" xfId="112"/>
    <cellStyle name="40% - Accent5 3" xfId="97"/>
    <cellStyle name="40% - Accent5 3 2" xfId="127"/>
    <cellStyle name="40% - Accent6" xfId="40" builtinId="51" customBuiltin="1"/>
    <cellStyle name="40% - Accent6 2" xfId="82"/>
    <cellStyle name="40% - Accent6 2 2" xfId="114"/>
    <cellStyle name="40% - Accent6 3" xfId="99"/>
    <cellStyle name="40% - Accent6 3 2" xfId="129"/>
    <cellStyle name="60% - Accent1" xfId="21" builtinId="32" customBuiltin="1"/>
    <cellStyle name="60% - Accent1 2" xfId="63"/>
    <cellStyle name="60% - Accent2" xfId="25" builtinId="36" customBuiltin="1"/>
    <cellStyle name="60% - Accent2 2" xfId="67"/>
    <cellStyle name="60% - Accent3" xfId="29" builtinId="40" customBuiltin="1"/>
    <cellStyle name="60% - Accent3 2" xfId="71"/>
    <cellStyle name="60% - Accent4" xfId="33" builtinId="44" customBuiltin="1"/>
    <cellStyle name="60% - Accent4 2" xfId="75"/>
    <cellStyle name="60% - Accent5" xfId="37" builtinId="48" customBuiltin="1"/>
    <cellStyle name="60% - Accent5 2" xfId="79"/>
    <cellStyle name="60% - Accent6" xfId="41" builtinId="52" customBuiltin="1"/>
    <cellStyle name="60% - Accent6 2" xfId="83"/>
    <cellStyle name="Accent1" xfId="18" builtinId="29" customBuiltin="1"/>
    <cellStyle name="Accent1 2" xfId="60"/>
    <cellStyle name="Accent2" xfId="22" builtinId="33" customBuiltin="1"/>
    <cellStyle name="Accent2 2" xfId="64"/>
    <cellStyle name="Accent3" xfId="26" builtinId="37" customBuiltin="1"/>
    <cellStyle name="Accent3 2" xfId="68"/>
    <cellStyle name="Accent4" xfId="30" builtinId="41" customBuiltin="1"/>
    <cellStyle name="Accent4 2" xfId="72"/>
    <cellStyle name="Accent5" xfId="34" builtinId="45" customBuiltin="1"/>
    <cellStyle name="Accent5 2" xfId="76"/>
    <cellStyle name="Accent6" xfId="38" builtinId="49" customBuiltin="1"/>
    <cellStyle name="Accent6 2" xfId="80"/>
    <cellStyle name="Bad" xfId="7" builtinId="27" customBuiltin="1"/>
    <cellStyle name="Bad 2" xfId="49"/>
    <cellStyle name="Calculation" xfId="11" builtinId="22" customBuiltin="1"/>
    <cellStyle name="Calculation 2" xfId="53"/>
    <cellStyle name="Check Cell" xfId="13" builtinId="23" customBuiltin="1"/>
    <cellStyle name="Check Cell 2" xfId="55"/>
    <cellStyle name="Explanatory Text" xfId="16" builtinId="53" customBuiltin="1"/>
    <cellStyle name="Explanatory Text 2" xfId="58"/>
    <cellStyle name="Good" xfId="6" builtinId="26" customBuiltin="1"/>
    <cellStyle name="Good 2" xfId="48"/>
    <cellStyle name="Heading 1" xfId="2" builtinId="16" customBuiltin="1"/>
    <cellStyle name="Heading 1 2" xfId="44"/>
    <cellStyle name="Heading 2" xfId="3" builtinId="17" customBuiltin="1"/>
    <cellStyle name="Heading 2 2" xfId="45"/>
    <cellStyle name="Heading 3" xfId="4" builtinId="18" customBuiltin="1"/>
    <cellStyle name="Heading 3 2" xfId="46"/>
    <cellStyle name="Heading 4" xfId="5" builtinId="19" customBuiltin="1"/>
    <cellStyle name="Heading 4 2" xfId="47"/>
    <cellStyle name="Input" xfId="9" builtinId="20" customBuiltin="1"/>
    <cellStyle name="Input 2" xfId="51"/>
    <cellStyle name="Linked Cell" xfId="12" builtinId="24" customBuiltin="1"/>
    <cellStyle name="Linked Cell 2" xfId="54"/>
    <cellStyle name="Neutral" xfId="8" builtinId="28" customBuiltin="1"/>
    <cellStyle name="Neutral 2" xfId="50"/>
    <cellStyle name="Normal" xfId="0" builtinId="0"/>
    <cellStyle name="Normal 2" xfId="84"/>
    <cellStyle name="Normal 3" xfId="42"/>
    <cellStyle name="Normal 3 2" xfId="100"/>
    <cellStyle name="Normal 4" xfId="85"/>
    <cellStyle name="Normal 4 2" xfId="115"/>
    <cellStyle name="Note" xfId="15" builtinId="10" customBuiltin="1"/>
    <cellStyle name="Note 2" xfId="57"/>
    <cellStyle name="Note 2 2" xfId="102"/>
    <cellStyle name="Note 3" xfId="87"/>
    <cellStyle name="Note 3 2" xfId="117"/>
    <cellStyle name="Output" xfId="10" builtinId="21" customBuiltin="1"/>
    <cellStyle name="Output 2" xfId="52"/>
    <cellStyle name="Percent 2" xfId="43"/>
    <cellStyle name="Percent 2 2" xfId="101"/>
    <cellStyle name="Percent 3" xfId="86"/>
    <cellStyle name="Percent 3 2" xfId="116"/>
    <cellStyle name="Title" xfId="1" builtinId="15" customBuiltin="1"/>
    <cellStyle name="Total" xfId="17" builtinId="25" customBuiltin="1"/>
    <cellStyle name="Total 2" xfId="59"/>
    <cellStyle name="Warning Text" xfId="14" builtinId="11" customBuiltin="1"/>
    <cellStyle name="Warning Text 2" xfId="5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tabSelected="1" workbookViewId="0">
      <pane ySplit="5" topLeftCell="A6" activePane="bottomLeft" state="frozen"/>
      <selection pane="bottomLeft" sqref="A1:O1"/>
    </sheetView>
  </sheetViews>
  <sheetFormatPr defaultRowHeight="15" x14ac:dyDescent="0.25"/>
  <cols>
    <col min="1" max="1" width="32.7109375" style="4" customWidth="1"/>
    <col min="2" max="2" width="2" style="14" customWidth="1"/>
    <col min="3" max="3" width="9" style="4" customWidth="1"/>
    <col min="4" max="7" width="9.140625" style="4"/>
    <col min="8" max="8" width="10" style="4" customWidth="1"/>
    <col min="9" max="10" width="9.140625" style="4"/>
    <col min="11" max="11" width="9.140625" style="4" customWidth="1"/>
    <col min="12" max="12" width="9.140625" style="4"/>
    <col min="13" max="13" width="2.140625" style="14" customWidth="1"/>
    <col min="14" max="14" width="11.140625" style="4" customWidth="1"/>
    <col min="15" max="15" width="10.140625" style="4" bestFit="1" customWidth="1"/>
    <col min="16" max="17" width="9.140625" style="4"/>
    <col min="19" max="20" width="9.140625" style="4"/>
    <col min="22" max="16384" width="9.140625" style="4"/>
  </cols>
  <sheetData>
    <row r="1" spans="1:21" ht="16.5" x14ac:dyDescent="0.25">
      <c r="A1" s="172" t="s">
        <v>318</v>
      </c>
      <c r="B1" s="172"/>
      <c r="C1" s="172"/>
      <c r="D1" s="172"/>
      <c r="E1" s="172"/>
      <c r="F1" s="172"/>
      <c r="G1" s="172"/>
      <c r="H1" s="172"/>
      <c r="I1" s="172"/>
      <c r="J1" s="172"/>
      <c r="K1" s="172"/>
      <c r="L1" s="172"/>
      <c r="M1" s="172"/>
      <c r="N1" s="172"/>
      <c r="O1" s="172"/>
      <c r="P1" s="76"/>
    </row>
    <row r="2" spans="1:21" ht="15.75" x14ac:dyDescent="0.25">
      <c r="A2" s="55"/>
      <c r="R2" s="4"/>
      <c r="U2" s="4"/>
    </row>
    <row r="3" spans="1:21" ht="30" customHeight="1" x14ac:dyDescent="0.25">
      <c r="A3" s="171" t="s">
        <v>319</v>
      </c>
      <c r="B3" s="171"/>
      <c r="C3" s="171"/>
      <c r="D3" s="171"/>
      <c r="E3" s="171"/>
      <c r="F3" s="171"/>
      <c r="G3" s="171"/>
      <c r="H3" s="171"/>
      <c r="I3" s="171"/>
      <c r="J3" s="171"/>
      <c r="K3" s="171"/>
      <c r="L3" s="171"/>
      <c r="M3" s="171"/>
      <c r="N3" s="171"/>
      <c r="O3" s="171"/>
      <c r="P3" s="79"/>
    </row>
    <row r="4" spans="1:21" s="36" customFormat="1" ht="18.75" x14ac:dyDescent="0.3">
      <c r="A4" s="72"/>
      <c r="B4" s="56"/>
      <c r="C4" s="173" t="s">
        <v>316</v>
      </c>
      <c r="D4" s="173"/>
      <c r="E4" s="173"/>
      <c r="F4" s="173"/>
      <c r="G4" s="173"/>
      <c r="H4" s="173"/>
      <c r="I4" s="173"/>
      <c r="J4" s="173"/>
      <c r="K4" s="173"/>
      <c r="L4" s="173"/>
      <c r="M4" s="56"/>
      <c r="N4" s="173" t="s">
        <v>126</v>
      </c>
      <c r="O4" s="173"/>
    </row>
    <row r="5" spans="1:21" s="34" customFormat="1" ht="28.5" x14ac:dyDescent="0.25">
      <c r="A5" s="63" t="s">
        <v>317</v>
      </c>
      <c r="B5" s="77"/>
      <c r="C5" s="58" t="s">
        <v>323</v>
      </c>
      <c r="D5" s="58" t="s">
        <v>324</v>
      </c>
      <c r="E5" s="58" t="s">
        <v>325</v>
      </c>
      <c r="F5" s="58" t="s">
        <v>326</v>
      </c>
      <c r="G5" s="58" t="s">
        <v>103</v>
      </c>
      <c r="H5" s="58" t="s">
        <v>104</v>
      </c>
      <c r="I5" s="58" t="s">
        <v>105</v>
      </c>
      <c r="J5" s="58" t="s">
        <v>106</v>
      </c>
      <c r="K5" s="58" t="s">
        <v>327</v>
      </c>
      <c r="L5" s="61" t="s">
        <v>328</v>
      </c>
      <c r="M5" s="61"/>
      <c r="N5" s="58" t="s">
        <v>108</v>
      </c>
      <c r="O5" s="58" t="s">
        <v>127</v>
      </c>
    </row>
    <row r="6" spans="1:21" x14ac:dyDescent="0.25">
      <c r="A6" s="66"/>
      <c r="B6" s="66"/>
      <c r="C6" s="174" t="s">
        <v>109</v>
      </c>
      <c r="D6" s="174"/>
      <c r="E6" s="174"/>
      <c r="F6" s="174"/>
      <c r="G6" s="174"/>
      <c r="H6" s="174"/>
      <c r="I6" s="174"/>
      <c r="J6" s="174"/>
      <c r="K6" s="174"/>
      <c r="L6" s="174"/>
      <c r="M6" s="66"/>
      <c r="N6" s="174" t="s">
        <v>110</v>
      </c>
      <c r="O6" s="174"/>
    </row>
    <row r="7" spans="1:21" x14ac:dyDescent="0.25">
      <c r="A7" s="86" t="s">
        <v>107</v>
      </c>
      <c r="B7" s="88"/>
      <c r="C7" s="87">
        <v>100</v>
      </c>
      <c r="D7" s="87">
        <v>100</v>
      </c>
      <c r="E7" s="87">
        <v>100</v>
      </c>
      <c r="F7" s="87">
        <v>100</v>
      </c>
      <c r="G7" s="87">
        <v>100</v>
      </c>
      <c r="H7" s="87">
        <v>100</v>
      </c>
      <c r="I7" s="87">
        <v>100</v>
      </c>
      <c r="J7" s="87">
        <v>100</v>
      </c>
      <c r="K7" s="87">
        <f>AVERAGE(G7:H7)</f>
        <v>100</v>
      </c>
      <c r="L7" s="87">
        <f>AVERAGE(G7:H7)</f>
        <v>100</v>
      </c>
      <c r="M7" s="88"/>
      <c r="N7" s="89">
        <v>0</v>
      </c>
      <c r="O7" s="86">
        <v>0</v>
      </c>
    </row>
    <row r="8" spans="1:21" x14ac:dyDescent="0.25">
      <c r="A8" s="86" t="s">
        <v>111</v>
      </c>
      <c r="B8" s="88"/>
      <c r="C8" s="87">
        <v>40</v>
      </c>
      <c r="D8" s="87">
        <v>40</v>
      </c>
      <c r="E8" s="87">
        <v>40</v>
      </c>
      <c r="F8" s="87">
        <v>40</v>
      </c>
      <c r="G8" s="87">
        <v>40</v>
      </c>
      <c r="H8" s="87">
        <v>40</v>
      </c>
      <c r="I8" s="87">
        <v>40</v>
      </c>
      <c r="J8" s="87">
        <v>40</v>
      </c>
      <c r="K8" s="87">
        <f t="shared" ref="K8:K22" si="0">AVERAGE(G8:H8)</f>
        <v>40</v>
      </c>
      <c r="L8" s="87">
        <f t="shared" ref="L8:L39" si="1">AVERAGE(G8:H8)</f>
        <v>40</v>
      </c>
      <c r="M8" s="88"/>
      <c r="N8" s="89">
        <v>0</v>
      </c>
      <c r="O8" s="86">
        <v>0</v>
      </c>
    </row>
    <row r="9" spans="1:21" x14ac:dyDescent="0.25">
      <c r="A9" s="86" t="s">
        <v>112</v>
      </c>
      <c r="B9" s="88"/>
      <c r="C9" s="87">
        <v>49</v>
      </c>
      <c r="D9" s="87">
        <v>69</v>
      </c>
      <c r="E9" s="87">
        <v>79</v>
      </c>
      <c r="F9" s="87">
        <v>84</v>
      </c>
      <c r="G9" s="87">
        <v>84</v>
      </c>
      <c r="H9" s="87">
        <v>74</v>
      </c>
      <c r="I9" s="87">
        <v>49</v>
      </c>
      <c r="J9" s="87">
        <v>49</v>
      </c>
      <c r="K9" s="87">
        <f>AVERAGE(G9:H9)</f>
        <v>79</v>
      </c>
      <c r="L9" s="87">
        <f t="shared" si="1"/>
        <v>79</v>
      </c>
      <c r="M9" s="88"/>
      <c r="N9" s="89">
        <v>8.3500000000000005E-2</v>
      </c>
      <c r="O9" s="86">
        <v>0</v>
      </c>
    </row>
    <row r="10" spans="1:21" x14ac:dyDescent="0.25">
      <c r="A10" s="86" t="s">
        <v>113</v>
      </c>
      <c r="B10" s="88"/>
      <c r="C10" s="87">
        <v>72</v>
      </c>
      <c r="D10" s="87">
        <v>82</v>
      </c>
      <c r="E10" s="87">
        <v>87</v>
      </c>
      <c r="F10" s="87">
        <v>89</v>
      </c>
      <c r="G10" s="87">
        <v>89</v>
      </c>
      <c r="H10" s="87">
        <v>84.5</v>
      </c>
      <c r="I10" s="87">
        <v>72</v>
      </c>
      <c r="J10" s="87">
        <v>72</v>
      </c>
      <c r="K10" s="87">
        <f t="shared" si="0"/>
        <v>86.75</v>
      </c>
      <c r="L10" s="87">
        <f t="shared" si="1"/>
        <v>86.75</v>
      </c>
      <c r="M10" s="88"/>
      <c r="N10" s="89">
        <v>8.3500000000000005E-2</v>
      </c>
      <c r="O10" s="86">
        <v>0</v>
      </c>
    </row>
    <row r="11" spans="1:21" x14ac:dyDescent="0.25">
      <c r="A11" s="86" t="s">
        <v>114</v>
      </c>
      <c r="B11" s="88"/>
      <c r="C11" s="87">
        <v>77</v>
      </c>
      <c r="D11" s="87">
        <v>86</v>
      </c>
      <c r="E11" s="87">
        <v>91</v>
      </c>
      <c r="F11" s="87">
        <v>94</v>
      </c>
      <c r="G11" s="87">
        <v>94</v>
      </c>
      <c r="H11" s="87">
        <v>88.5</v>
      </c>
      <c r="I11" s="87">
        <v>77</v>
      </c>
      <c r="J11" s="87">
        <v>77</v>
      </c>
      <c r="K11" s="87">
        <f t="shared" si="0"/>
        <v>91.25</v>
      </c>
      <c r="L11" s="87">
        <f t="shared" si="1"/>
        <v>91.25</v>
      </c>
      <c r="M11" s="88"/>
      <c r="N11" s="89">
        <v>8.3500000000000005E-2</v>
      </c>
      <c r="O11" s="86">
        <v>0</v>
      </c>
    </row>
    <row r="12" spans="1:21" x14ac:dyDescent="0.25">
      <c r="A12" s="86" t="s">
        <v>115</v>
      </c>
      <c r="B12" s="88"/>
      <c r="C12" s="87">
        <v>89</v>
      </c>
      <c r="D12" s="87">
        <v>92</v>
      </c>
      <c r="E12" s="87">
        <v>94</v>
      </c>
      <c r="F12" s="87">
        <v>95</v>
      </c>
      <c r="G12" s="87">
        <v>95</v>
      </c>
      <c r="H12" s="87">
        <v>93</v>
      </c>
      <c r="I12" s="87">
        <v>89</v>
      </c>
      <c r="J12" s="87">
        <v>89</v>
      </c>
      <c r="K12" s="87">
        <f t="shared" si="0"/>
        <v>94</v>
      </c>
      <c r="L12" s="87">
        <f t="shared" si="1"/>
        <v>94</v>
      </c>
      <c r="M12" s="88"/>
      <c r="N12" s="89">
        <v>8.3500000000000005E-2</v>
      </c>
      <c r="O12" s="86">
        <v>0</v>
      </c>
    </row>
    <row r="13" spans="1:21" x14ac:dyDescent="0.25">
      <c r="A13" s="86" t="s">
        <v>116</v>
      </c>
      <c r="B13" s="88"/>
      <c r="C13" s="87">
        <v>77</v>
      </c>
      <c r="D13" s="87">
        <v>86</v>
      </c>
      <c r="E13" s="87">
        <v>91</v>
      </c>
      <c r="F13" s="87">
        <v>90</v>
      </c>
      <c r="G13" s="87">
        <v>90</v>
      </c>
      <c r="H13" s="87">
        <v>88.5</v>
      </c>
      <c r="I13" s="87">
        <v>77</v>
      </c>
      <c r="J13" s="87">
        <v>77</v>
      </c>
      <c r="K13" s="87">
        <f t="shared" si="0"/>
        <v>89.25</v>
      </c>
      <c r="L13" s="87">
        <f t="shared" si="1"/>
        <v>89.25</v>
      </c>
      <c r="M13" s="88"/>
      <c r="N13" s="89">
        <v>0</v>
      </c>
      <c r="O13" s="86">
        <v>0</v>
      </c>
    </row>
    <row r="14" spans="1:21" x14ac:dyDescent="0.25">
      <c r="A14" s="86" t="s">
        <v>117</v>
      </c>
      <c r="B14" s="88"/>
      <c r="C14" s="87">
        <v>43</v>
      </c>
      <c r="D14" s="87">
        <v>48</v>
      </c>
      <c r="E14" s="87">
        <v>57</v>
      </c>
      <c r="F14" s="87">
        <v>63</v>
      </c>
      <c r="G14" s="87">
        <v>63</v>
      </c>
      <c r="H14" s="87">
        <v>52.5</v>
      </c>
      <c r="I14" s="87">
        <v>43</v>
      </c>
      <c r="J14" s="87">
        <v>43</v>
      </c>
      <c r="K14" s="87">
        <f t="shared" si="0"/>
        <v>57.75</v>
      </c>
      <c r="L14" s="87">
        <f t="shared" si="1"/>
        <v>57.75</v>
      </c>
      <c r="M14" s="88"/>
      <c r="N14" s="89">
        <v>0.09</v>
      </c>
      <c r="O14" s="86">
        <v>0</v>
      </c>
    </row>
    <row r="15" spans="1:21" x14ac:dyDescent="0.25">
      <c r="A15" s="86" t="s">
        <v>118</v>
      </c>
      <c r="B15" s="88"/>
      <c r="C15" s="87">
        <v>37</v>
      </c>
      <c r="D15" s="87">
        <v>41</v>
      </c>
      <c r="E15" s="87">
        <v>61</v>
      </c>
      <c r="F15" s="87">
        <v>71</v>
      </c>
      <c r="G15" s="87">
        <v>71</v>
      </c>
      <c r="H15" s="87">
        <v>51</v>
      </c>
      <c r="I15" s="87">
        <v>37</v>
      </c>
      <c r="J15" s="87">
        <v>37</v>
      </c>
      <c r="K15" s="87">
        <f t="shared" si="0"/>
        <v>61</v>
      </c>
      <c r="L15" s="87">
        <f t="shared" si="1"/>
        <v>61</v>
      </c>
      <c r="M15" s="88"/>
      <c r="N15" s="89">
        <v>0.11</v>
      </c>
      <c r="O15" s="86">
        <v>0</v>
      </c>
    </row>
    <row r="16" spans="1:21" x14ac:dyDescent="0.25">
      <c r="A16" s="86" t="s">
        <v>119</v>
      </c>
      <c r="B16" s="88"/>
      <c r="C16" s="87">
        <v>40</v>
      </c>
      <c r="D16" s="87">
        <v>44</v>
      </c>
      <c r="E16" s="87">
        <v>59</v>
      </c>
      <c r="F16" s="87">
        <v>67</v>
      </c>
      <c r="G16" s="87">
        <v>67</v>
      </c>
      <c r="H16" s="87">
        <v>51.5</v>
      </c>
      <c r="I16" s="87">
        <v>40</v>
      </c>
      <c r="J16" s="87">
        <v>40</v>
      </c>
      <c r="K16" s="87">
        <f t="shared" si="0"/>
        <v>59.25</v>
      </c>
      <c r="L16" s="87">
        <f t="shared" si="1"/>
        <v>59.25</v>
      </c>
      <c r="M16" s="88"/>
      <c r="N16" s="89">
        <v>0.05</v>
      </c>
      <c r="O16" s="86">
        <v>0</v>
      </c>
    </row>
    <row r="17" spans="1:21" x14ac:dyDescent="0.25">
      <c r="A17" s="86" t="s">
        <v>120</v>
      </c>
      <c r="B17" s="88"/>
      <c r="C17" s="87">
        <v>49</v>
      </c>
      <c r="D17" s="87">
        <v>68</v>
      </c>
      <c r="E17" s="87">
        <v>79</v>
      </c>
      <c r="F17" s="87">
        <v>84</v>
      </c>
      <c r="G17" s="87">
        <v>84</v>
      </c>
      <c r="H17" s="87">
        <v>73.5</v>
      </c>
      <c r="I17" s="87">
        <v>49</v>
      </c>
      <c r="J17" s="87">
        <v>49</v>
      </c>
      <c r="K17" s="87">
        <f t="shared" si="0"/>
        <v>78.75</v>
      </c>
      <c r="L17" s="87">
        <f t="shared" si="1"/>
        <v>78.75</v>
      </c>
      <c r="M17" s="88"/>
      <c r="N17" s="89">
        <v>6.25E-2</v>
      </c>
      <c r="O17" s="86">
        <v>0</v>
      </c>
    </row>
    <row r="18" spans="1:21" x14ac:dyDescent="0.25">
      <c r="A18" s="86" t="s">
        <v>121</v>
      </c>
      <c r="B18" s="88"/>
      <c r="C18" s="87">
        <v>56</v>
      </c>
      <c r="D18" s="87">
        <v>71</v>
      </c>
      <c r="E18" s="87">
        <v>81</v>
      </c>
      <c r="F18" s="87">
        <v>89</v>
      </c>
      <c r="G18" s="87">
        <v>89</v>
      </c>
      <c r="H18" s="87">
        <v>76</v>
      </c>
      <c r="I18" s="87">
        <v>56</v>
      </c>
      <c r="J18" s="87">
        <v>56</v>
      </c>
      <c r="K18" s="87">
        <f t="shared" si="0"/>
        <v>82.5</v>
      </c>
      <c r="L18" s="87">
        <f t="shared" si="1"/>
        <v>82.5</v>
      </c>
      <c r="M18" s="88"/>
      <c r="N18" s="89">
        <v>0.09</v>
      </c>
      <c r="O18" s="86">
        <v>0</v>
      </c>
    </row>
    <row r="19" spans="1:21" x14ac:dyDescent="0.25">
      <c r="A19" s="86" t="s">
        <v>122</v>
      </c>
      <c r="B19" s="88"/>
      <c r="C19" s="87">
        <v>49</v>
      </c>
      <c r="D19" s="87">
        <v>69</v>
      </c>
      <c r="E19" s="87">
        <v>79</v>
      </c>
      <c r="F19" s="87">
        <v>84</v>
      </c>
      <c r="G19" s="87">
        <v>84</v>
      </c>
      <c r="H19" s="87">
        <v>74</v>
      </c>
      <c r="I19" s="87">
        <v>49</v>
      </c>
      <c r="J19" s="87">
        <v>49</v>
      </c>
      <c r="K19" s="87">
        <f t="shared" si="0"/>
        <v>79</v>
      </c>
      <c r="L19" s="87">
        <f t="shared" si="1"/>
        <v>79</v>
      </c>
      <c r="M19" s="88"/>
      <c r="N19" s="89">
        <v>0.09</v>
      </c>
      <c r="O19" s="86">
        <v>0</v>
      </c>
    </row>
    <row r="20" spans="1:21" x14ac:dyDescent="0.25">
      <c r="A20" s="86" t="s">
        <v>123</v>
      </c>
      <c r="B20" s="88"/>
      <c r="C20" s="87">
        <v>71</v>
      </c>
      <c r="D20" s="87">
        <v>80</v>
      </c>
      <c r="E20" s="87">
        <v>87</v>
      </c>
      <c r="F20" s="87">
        <v>90</v>
      </c>
      <c r="G20" s="87">
        <v>90</v>
      </c>
      <c r="H20" s="87">
        <v>83.5</v>
      </c>
      <c r="I20" s="87">
        <v>71</v>
      </c>
      <c r="J20" s="87">
        <v>71</v>
      </c>
      <c r="K20" s="87">
        <f t="shared" si="0"/>
        <v>86.75</v>
      </c>
      <c r="L20" s="87">
        <f t="shared" si="1"/>
        <v>86.75</v>
      </c>
      <c r="M20" s="88"/>
      <c r="N20" s="89">
        <v>0.09</v>
      </c>
      <c r="O20" s="86">
        <v>0</v>
      </c>
    </row>
    <row r="21" spans="1:21" x14ac:dyDescent="0.25">
      <c r="A21" s="86" t="s">
        <v>124</v>
      </c>
      <c r="B21" s="88"/>
      <c r="C21" s="87">
        <v>88</v>
      </c>
      <c r="D21" s="87">
        <v>89</v>
      </c>
      <c r="E21" s="87">
        <v>90</v>
      </c>
      <c r="F21" s="87">
        <v>91</v>
      </c>
      <c r="G21" s="87">
        <v>91</v>
      </c>
      <c r="H21" s="87">
        <v>89.5</v>
      </c>
      <c r="I21" s="87">
        <v>88</v>
      </c>
      <c r="J21" s="87">
        <v>88</v>
      </c>
      <c r="K21" s="87">
        <f t="shared" si="0"/>
        <v>90.25</v>
      </c>
      <c r="L21" s="87">
        <f t="shared" si="1"/>
        <v>90.25</v>
      </c>
      <c r="M21" s="88"/>
      <c r="N21" s="89">
        <v>0.05</v>
      </c>
      <c r="O21" s="86">
        <v>0</v>
      </c>
    </row>
    <row r="22" spans="1:21" x14ac:dyDescent="0.25">
      <c r="A22" s="86" t="s">
        <v>125</v>
      </c>
      <c r="B22" s="88"/>
      <c r="C22" s="87">
        <v>89</v>
      </c>
      <c r="D22" s="87">
        <v>90</v>
      </c>
      <c r="E22" s="87">
        <v>91</v>
      </c>
      <c r="F22" s="87">
        <v>92</v>
      </c>
      <c r="G22" s="87">
        <v>92</v>
      </c>
      <c r="H22" s="87">
        <v>90.5</v>
      </c>
      <c r="I22" s="87">
        <v>89</v>
      </c>
      <c r="J22" s="87">
        <v>89</v>
      </c>
      <c r="K22" s="87">
        <f t="shared" si="0"/>
        <v>91.25</v>
      </c>
      <c r="L22" s="87">
        <f t="shared" si="1"/>
        <v>91.25</v>
      </c>
      <c r="M22" s="88"/>
      <c r="N22" s="89">
        <v>0</v>
      </c>
      <c r="O22" s="86">
        <v>0</v>
      </c>
    </row>
    <row r="23" spans="1:21" x14ac:dyDescent="0.25">
      <c r="A23" s="14"/>
      <c r="C23" s="175" t="s">
        <v>330</v>
      </c>
      <c r="D23" s="175"/>
      <c r="E23" s="175"/>
      <c r="F23" s="175"/>
      <c r="G23" s="175"/>
      <c r="H23" s="175"/>
      <c r="I23" s="175"/>
      <c r="J23" s="175"/>
      <c r="K23" s="175"/>
      <c r="L23" s="175"/>
      <c r="N23" s="33"/>
      <c r="O23" s="33"/>
      <c r="R23" s="4"/>
      <c r="U23" s="4"/>
    </row>
    <row r="24" spans="1:21" x14ac:dyDescent="0.25">
      <c r="A24" s="86" t="s">
        <v>107</v>
      </c>
      <c r="B24" s="88"/>
      <c r="C24" s="86">
        <v>1.125</v>
      </c>
      <c r="D24" s="86">
        <v>0.67500000000000004</v>
      </c>
      <c r="E24" s="60">
        <v>0.3</v>
      </c>
      <c r="F24" s="60">
        <v>7.4999999999999997E-2</v>
      </c>
      <c r="G24" s="60">
        <v>0.12</v>
      </c>
      <c r="H24" s="68">
        <v>0.24</v>
      </c>
      <c r="I24" s="68">
        <v>2</v>
      </c>
      <c r="J24" s="68">
        <v>2</v>
      </c>
      <c r="K24" s="68">
        <v>0.12</v>
      </c>
      <c r="L24" s="60">
        <f t="shared" si="1"/>
        <v>0.18</v>
      </c>
      <c r="N24" s="14"/>
      <c r="O24" s="14"/>
    </row>
    <row r="25" spans="1:21" x14ac:dyDescent="0.25">
      <c r="A25" s="86" t="s">
        <v>111</v>
      </c>
      <c r="B25" s="88"/>
      <c r="C25" s="86">
        <v>1.125</v>
      </c>
      <c r="D25" s="86">
        <v>0.67500000000000004</v>
      </c>
      <c r="E25" s="60">
        <v>0.3</v>
      </c>
      <c r="F25" s="60">
        <v>7.4999999999999997E-2</v>
      </c>
      <c r="G25" s="60">
        <v>0.12</v>
      </c>
      <c r="H25" s="68">
        <v>0.24</v>
      </c>
      <c r="I25" s="68">
        <v>2</v>
      </c>
      <c r="J25" s="68">
        <v>2</v>
      </c>
      <c r="K25" s="68">
        <v>0.12</v>
      </c>
      <c r="L25" s="60">
        <f t="shared" si="1"/>
        <v>0.18</v>
      </c>
    </row>
    <row r="26" spans="1:21" x14ac:dyDescent="0.25">
      <c r="A26" s="86" t="s">
        <v>112</v>
      </c>
      <c r="B26" s="88"/>
      <c r="C26" s="86">
        <v>1.125</v>
      </c>
      <c r="D26" s="86">
        <v>0.67500000000000004</v>
      </c>
      <c r="E26" s="60">
        <v>0.3</v>
      </c>
      <c r="F26" s="60">
        <v>7.4999999999999997E-2</v>
      </c>
      <c r="G26" s="60">
        <v>0.12</v>
      </c>
      <c r="H26" s="68">
        <v>0.24</v>
      </c>
      <c r="I26" s="68">
        <v>2</v>
      </c>
      <c r="J26" s="68">
        <v>2</v>
      </c>
      <c r="K26" s="68">
        <v>0.12</v>
      </c>
      <c r="L26" s="60">
        <f t="shared" si="1"/>
        <v>0.18</v>
      </c>
    </row>
    <row r="27" spans="1:21" x14ac:dyDescent="0.25">
      <c r="A27" s="86" t="s">
        <v>113</v>
      </c>
      <c r="B27" s="88"/>
      <c r="C27" s="86">
        <v>1.125</v>
      </c>
      <c r="D27" s="86">
        <v>0.67500000000000004</v>
      </c>
      <c r="E27" s="60">
        <v>0.3</v>
      </c>
      <c r="F27" s="60">
        <v>7.4999999999999997E-2</v>
      </c>
      <c r="G27" s="60">
        <v>0.12</v>
      </c>
      <c r="H27" s="68">
        <v>0.24</v>
      </c>
      <c r="I27" s="68">
        <v>2</v>
      </c>
      <c r="J27" s="68">
        <v>2</v>
      </c>
      <c r="K27" s="68">
        <v>0.12</v>
      </c>
      <c r="L27" s="60">
        <f t="shared" si="1"/>
        <v>0.18</v>
      </c>
    </row>
    <row r="28" spans="1:21" x14ac:dyDescent="0.25">
      <c r="A28" s="86" t="s">
        <v>114</v>
      </c>
      <c r="B28" s="88"/>
      <c r="C28" s="86">
        <v>1.125</v>
      </c>
      <c r="D28" s="86">
        <v>0.67500000000000004</v>
      </c>
      <c r="E28" s="60">
        <v>0.3</v>
      </c>
      <c r="F28" s="60">
        <v>7.4999999999999997E-2</v>
      </c>
      <c r="G28" s="60">
        <v>0.12</v>
      </c>
      <c r="H28" s="68">
        <v>0.24</v>
      </c>
      <c r="I28" s="68">
        <v>2</v>
      </c>
      <c r="J28" s="68">
        <v>2</v>
      </c>
      <c r="K28" s="68">
        <v>0.12</v>
      </c>
      <c r="L28" s="60">
        <f t="shared" si="1"/>
        <v>0.18</v>
      </c>
    </row>
    <row r="29" spans="1:21" x14ac:dyDescent="0.25">
      <c r="A29" s="86" t="s">
        <v>115</v>
      </c>
      <c r="B29" s="88"/>
      <c r="C29" s="86">
        <v>1.125</v>
      </c>
      <c r="D29" s="86">
        <v>0.67500000000000004</v>
      </c>
      <c r="E29" s="60">
        <v>0.3</v>
      </c>
      <c r="F29" s="60">
        <v>7.4999999999999997E-2</v>
      </c>
      <c r="G29" s="60">
        <v>0.12</v>
      </c>
      <c r="H29" s="68">
        <v>0.24</v>
      </c>
      <c r="I29" s="68">
        <v>2</v>
      </c>
      <c r="J29" s="68">
        <v>2</v>
      </c>
      <c r="K29" s="68">
        <v>0.12</v>
      </c>
      <c r="L29" s="60">
        <f t="shared" si="1"/>
        <v>0.18</v>
      </c>
    </row>
    <row r="30" spans="1:21" x14ac:dyDescent="0.25">
      <c r="A30" s="86" t="s">
        <v>116</v>
      </c>
      <c r="B30" s="88"/>
      <c r="C30" s="86">
        <v>1.125</v>
      </c>
      <c r="D30" s="86">
        <v>0.67500000000000004</v>
      </c>
      <c r="E30" s="60">
        <v>0.3</v>
      </c>
      <c r="F30" s="60">
        <v>7.4999999999999997E-2</v>
      </c>
      <c r="G30" s="60">
        <v>0.12</v>
      </c>
      <c r="H30" s="68">
        <v>0.24</v>
      </c>
      <c r="I30" s="68">
        <v>2</v>
      </c>
      <c r="J30" s="68">
        <v>2</v>
      </c>
      <c r="K30" s="68">
        <v>0.12</v>
      </c>
      <c r="L30" s="60">
        <f t="shared" si="1"/>
        <v>0.18</v>
      </c>
    </row>
    <row r="31" spans="1:21" x14ac:dyDescent="0.25">
      <c r="A31" s="86" t="s">
        <v>117</v>
      </c>
      <c r="B31" s="88"/>
      <c r="C31" s="86">
        <v>1.125</v>
      </c>
      <c r="D31" s="86">
        <v>0.67500000000000004</v>
      </c>
      <c r="E31" s="60">
        <v>0.3</v>
      </c>
      <c r="F31" s="60">
        <v>7.4999999999999997E-2</v>
      </c>
      <c r="G31" s="60">
        <v>0.12</v>
      </c>
      <c r="H31" s="68">
        <v>0.24</v>
      </c>
      <c r="I31" s="68">
        <v>2</v>
      </c>
      <c r="J31" s="68">
        <v>2</v>
      </c>
      <c r="K31" s="68">
        <v>0.12</v>
      </c>
      <c r="L31" s="60">
        <f t="shared" si="1"/>
        <v>0.18</v>
      </c>
    </row>
    <row r="32" spans="1:21" x14ac:dyDescent="0.25">
      <c r="A32" s="86" t="s">
        <v>118</v>
      </c>
      <c r="B32" s="88"/>
      <c r="C32" s="86">
        <v>1.125</v>
      </c>
      <c r="D32" s="86">
        <v>0.67500000000000004</v>
      </c>
      <c r="E32" s="60">
        <v>0.3</v>
      </c>
      <c r="F32" s="60">
        <v>7.4999999999999997E-2</v>
      </c>
      <c r="G32" s="60">
        <v>0.12</v>
      </c>
      <c r="H32" s="68">
        <v>0.24</v>
      </c>
      <c r="I32" s="68">
        <v>2</v>
      </c>
      <c r="J32" s="68">
        <v>2</v>
      </c>
      <c r="K32" s="68">
        <v>0.12</v>
      </c>
      <c r="L32" s="60">
        <f t="shared" si="1"/>
        <v>0.18</v>
      </c>
    </row>
    <row r="33" spans="1:12" x14ac:dyDescent="0.25">
      <c r="A33" s="86" t="s">
        <v>119</v>
      </c>
      <c r="B33" s="88"/>
      <c r="C33" s="86">
        <v>1.125</v>
      </c>
      <c r="D33" s="86">
        <v>0.67500000000000004</v>
      </c>
      <c r="E33" s="60">
        <v>0.3</v>
      </c>
      <c r="F33" s="60">
        <v>7.4999999999999997E-2</v>
      </c>
      <c r="G33" s="60">
        <v>0.12</v>
      </c>
      <c r="H33" s="68">
        <v>0.24</v>
      </c>
      <c r="I33" s="68">
        <v>2</v>
      </c>
      <c r="J33" s="68">
        <v>2</v>
      </c>
      <c r="K33" s="68">
        <v>0.12</v>
      </c>
      <c r="L33" s="60">
        <f t="shared" si="1"/>
        <v>0.18</v>
      </c>
    </row>
    <row r="34" spans="1:12" x14ac:dyDescent="0.25">
      <c r="A34" s="86" t="s">
        <v>120</v>
      </c>
      <c r="B34" s="88"/>
      <c r="C34" s="86">
        <v>1.125</v>
      </c>
      <c r="D34" s="86">
        <v>0.67500000000000004</v>
      </c>
      <c r="E34" s="60">
        <v>0.3</v>
      </c>
      <c r="F34" s="60">
        <v>7.4999999999999997E-2</v>
      </c>
      <c r="G34" s="60">
        <v>0.12</v>
      </c>
      <c r="H34" s="68">
        <v>0.24</v>
      </c>
      <c r="I34" s="68">
        <v>2</v>
      </c>
      <c r="J34" s="68">
        <v>2</v>
      </c>
      <c r="K34" s="68">
        <v>0.12</v>
      </c>
      <c r="L34" s="60">
        <f t="shared" si="1"/>
        <v>0.18</v>
      </c>
    </row>
    <row r="35" spans="1:12" x14ac:dyDescent="0.25">
      <c r="A35" s="86" t="s">
        <v>121</v>
      </c>
      <c r="B35" s="88"/>
      <c r="C35" s="86">
        <v>1.125</v>
      </c>
      <c r="D35" s="86">
        <v>0.67500000000000004</v>
      </c>
      <c r="E35" s="60">
        <v>0.3</v>
      </c>
      <c r="F35" s="60">
        <v>7.4999999999999997E-2</v>
      </c>
      <c r="G35" s="60">
        <v>0.12</v>
      </c>
      <c r="H35" s="68">
        <v>0.24</v>
      </c>
      <c r="I35" s="68">
        <v>2</v>
      </c>
      <c r="J35" s="68">
        <v>2</v>
      </c>
      <c r="K35" s="68">
        <v>0.12</v>
      </c>
      <c r="L35" s="60">
        <f t="shared" si="1"/>
        <v>0.18</v>
      </c>
    </row>
    <row r="36" spans="1:12" x14ac:dyDescent="0.25">
      <c r="A36" s="86" t="s">
        <v>122</v>
      </c>
      <c r="B36" s="88"/>
      <c r="C36" s="86">
        <v>1.125</v>
      </c>
      <c r="D36" s="86">
        <v>0.67500000000000004</v>
      </c>
      <c r="E36" s="60">
        <v>0.3</v>
      </c>
      <c r="F36" s="60">
        <v>7.4999999999999997E-2</v>
      </c>
      <c r="G36" s="60">
        <v>0.12</v>
      </c>
      <c r="H36" s="68">
        <v>0.24</v>
      </c>
      <c r="I36" s="68">
        <v>2</v>
      </c>
      <c r="J36" s="68">
        <v>2</v>
      </c>
      <c r="K36" s="68">
        <v>0.12</v>
      </c>
      <c r="L36" s="60">
        <f t="shared" si="1"/>
        <v>0.18</v>
      </c>
    </row>
    <row r="37" spans="1:12" x14ac:dyDescent="0.25">
      <c r="A37" s="86" t="s">
        <v>123</v>
      </c>
      <c r="B37" s="88"/>
      <c r="C37" s="86">
        <v>1.125</v>
      </c>
      <c r="D37" s="86">
        <v>0.67500000000000004</v>
      </c>
      <c r="E37" s="60">
        <v>0.3</v>
      </c>
      <c r="F37" s="60">
        <v>7.4999999999999997E-2</v>
      </c>
      <c r="G37" s="60">
        <v>0.12</v>
      </c>
      <c r="H37" s="68">
        <v>0.24</v>
      </c>
      <c r="I37" s="68">
        <v>2</v>
      </c>
      <c r="J37" s="68">
        <v>2</v>
      </c>
      <c r="K37" s="68">
        <v>0.12</v>
      </c>
      <c r="L37" s="60">
        <f t="shared" si="1"/>
        <v>0.18</v>
      </c>
    </row>
    <row r="38" spans="1:12" x14ac:dyDescent="0.25">
      <c r="A38" s="86" t="s">
        <v>124</v>
      </c>
      <c r="B38" s="88"/>
      <c r="C38" s="86">
        <v>1.125</v>
      </c>
      <c r="D38" s="86">
        <v>0.67500000000000004</v>
      </c>
      <c r="E38" s="60">
        <v>0.3</v>
      </c>
      <c r="F38" s="60">
        <v>7.4999999999999997E-2</v>
      </c>
      <c r="G38" s="60">
        <v>0.12</v>
      </c>
      <c r="H38" s="68">
        <v>0.24</v>
      </c>
      <c r="I38" s="68">
        <v>2</v>
      </c>
      <c r="J38" s="68">
        <v>2</v>
      </c>
      <c r="K38" s="68">
        <v>0.12</v>
      </c>
      <c r="L38" s="60">
        <f t="shared" si="1"/>
        <v>0.18</v>
      </c>
    </row>
    <row r="39" spans="1:12" x14ac:dyDescent="0.25">
      <c r="A39" s="86" t="s">
        <v>125</v>
      </c>
      <c r="B39" s="88"/>
      <c r="C39" s="86">
        <v>1.125</v>
      </c>
      <c r="D39" s="86">
        <v>0.67500000000000004</v>
      </c>
      <c r="E39" s="60">
        <v>0.3</v>
      </c>
      <c r="F39" s="60">
        <v>7.4999999999999997E-2</v>
      </c>
      <c r="G39" s="60">
        <v>0.12</v>
      </c>
      <c r="H39" s="68">
        <v>0.24</v>
      </c>
      <c r="I39" s="68">
        <v>2</v>
      </c>
      <c r="J39" s="68">
        <v>2</v>
      </c>
      <c r="K39" s="68">
        <v>0.12</v>
      </c>
      <c r="L39" s="60">
        <f t="shared" si="1"/>
        <v>0.18</v>
      </c>
    </row>
    <row r="40" spans="1:12" x14ac:dyDescent="0.25">
      <c r="A40" s="85"/>
      <c r="B40" s="85"/>
      <c r="C40" s="175" t="s">
        <v>329</v>
      </c>
      <c r="D40" s="175"/>
      <c r="E40" s="175"/>
      <c r="F40" s="175"/>
      <c r="G40" s="175"/>
      <c r="H40" s="175"/>
      <c r="I40" s="175"/>
      <c r="J40" s="175"/>
      <c r="K40" s="175"/>
      <c r="L40" s="175"/>
    </row>
    <row r="41" spans="1:12" x14ac:dyDescent="0.25">
      <c r="A41" s="86" t="s">
        <v>107</v>
      </c>
      <c r="B41" s="88"/>
      <c r="C41" s="87">
        <v>0</v>
      </c>
      <c r="D41" s="87">
        <v>0</v>
      </c>
      <c r="E41" s="87">
        <v>0</v>
      </c>
      <c r="F41" s="87">
        <v>0</v>
      </c>
      <c r="G41" s="87">
        <v>0</v>
      </c>
      <c r="H41" s="87">
        <v>0</v>
      </c>
      <c r="I41" s="87">
        <v>0</v>
      </c>
      <c r="J41" s="87">
        <v>0</v>
      </c>
      <c r="K41" s="87">
        <v>0</v>
      </c>
      <c r="L41" s="87">
        <v>0</v>
      </c>
    </row>
    <row r="42" spans="1:12" x14ac:dyDescent="0.25">
      <c r="A42" s="86" t="s">
        <v>111</v>
      </c>
      <c r="B42" s="88"/>
      <c r="C42" s="87">
        <v>0</v>
      </c>
      <c r="D42" s="87">
        <v>0</v>
      </c>
      <c r="E42" s="87">
        <v>0</v>
      </c>
      <c r="F42" s="87">
        <v>0</v>
      </c>
      <c r="G42" s="87">
        <v>0</v>
      </c>
      <c r="H42" s="87">
        <v>0</v>
      </c>
      <c r="I42" s="87">
        <v>0</v>
      </c>
      <c r="J42" s="87">
        <v>0</v>
      </c>
      <c r="K42" s="87">
        <v>0</v>
      </c>
      <c r="L42" s="87">
        <v>0</v>
      </c>
    </row>
    <row r="43" spans="1:12" x14ac:dyDescent="0.25">
      <c r="A43" s="86" t="s">
        <v>112</v>
      </c>
      <c r="B43" s="88"/>
      <c r="C43" s="87">
        <v>2.5</v>
      </c>
      <c r="D43" s="87">
        <v>2.5</v>
      </c>
      <c r="E43" s="87">
        <v>2</v>
      </c>
      <c r="F43" s="87">
        <v>2</v>
      </c>
      <c r="G43" s="87">
        <v>2</v>
      </c>
      <c r="H43" s="87">
        <v>2</v>
      </c>
      <c r="I43" s="87">
        <v>2.5</v>
      </c>
      <c r="J43" s="87">
        <v>2.5</v>
      </c>
      <c r="K43" s="87">
        <v>2</v>
      </c>
      <c r="L43" s="87">
        <v>2</v>
      </c>
    </row>
    <row r="44" spans="1:12" x14ac:dyDescent="0.25">
      <c r="A44" s="86" t="s">
        <v>113</v>
      </c>
      <c r="B44" s="88"/>
      <c r="C44" s="87">
        <v>2.5</v>
      </c>
      <c r="D44" s="87">
        <v>2.5</v>
      </c>
      <c r="E44" s="87">
        <v>2</v>
      </c>
      <c r="F44" s="87">
        <v>2</v>
      </c>
      <c r="G44" s="87">
        <v>2</v>
      </c>
      <c r="H44" s="87">
        <v>2</v>
      </c>
      <c r="I44" s="87">
        <v>2.5</v>
      </c>
      <c r="J44" s="87">
        <v>2.5</v>
      </c>
      <c r="K44" s="87">
        <v>2</v>
      </c>
      <c r="L44" s="87">
        <v>2</v>
      </c>
    </row>
    <row r="45" spans="1:12" x14ac:dyDescent="0.25">
      <c r="A45" s="86" t="s">
        <v>114</v>
      </c>
      <c r="B45" s="88"/>
      <c r="C45" s="87">
        <v>2.5</v>
      </c>
      <c r="D45" s="87">
        <v>2.5</v>
      </c>
      <c r="E45" s="87">
        <v>2</v>
      </c>
      <c r="F45" s="87">
        <v>2</v>
      </c>
      <c r="G45" s="87">
        <v>2</v>
      </c>
      <c r="H45" s="87">
        <v>2</v>
      </c>
      <c r="I45" s="87">
        <v>2.5</v>
      </c>
      <c r="J45" s="87">
        <v>2.5</v>
      </c>
      <c r="K45" s="87">
        <v>2</v>
      </c>
      <c r="L45" s="87">
        <v>2</v>
      </c>
    </row>
    <row r="46" spans="1:12" x14ac:dyDescent="0.25">
      <c r="A46" s="86" t="s">
        <v>115</v>
      </c>
      <c r="B46" s="88"/>
      <c r="C46" s="87">
        <v>2.5</v>
      </c>
      <c r="D46" s="87">
        <v>2.5</v>
      </c>
      <c r="E46" s="87">
        <v>2</v>
      </c>
      <c r="F46" s="87">
        <v>2</v>
      </c>
      <c r="G46" s="87">
        <v>2</v>
      </c>
      <c r="H46" s="87">
        <v>2</v>
      </c>
      <c r="I46" s="87">
        <v>2.5</v>
      </c>
      <c r="J46" s="87">
        <v>2.5</v>
      </c>
      <c r="K46" s="87">
        <v>2</v>
      </c>
      <c r="L46" s="87">
        <v>2</v>
      </c>
    </row>
    <row r="47" spans="1:12" x14ac:dyDescent="0.25">
      <c r="A47" s="86" t="s">
        <v>116</v>
      </c>
      <c r="B47" s="88"/>
      <c r="C47" s="87">
        <v>1</v>
      </c>
      <c r="D47" s="87">
        <v>1</v>
      </c>
      <c r="E47" s="87">
        <v>1</v>
      </c>
      <c r="F47" s="87">
        <v>1</v>
      </c>
      <c r="G47" s="87">
        <v>1</v>
      </c>
      <c r="H47" s="87">
        <v>1</v>
      </c>
      <c r="I47" s="87">
        <v>1</v>
      </c>
      <c r="J47" s="87">
        <v>1</v>
      </c>
      <c r="K47" s="87">
        <v>1</v>
      </c>
      <c r="L47" s="87">
        <v>1</v>
      </c>
    </row>
    <row r="48" spans="1:12" x14ac:dyDescent="0.25">
      <c r="A48" s="86" t="s">
        <v>117</v>
      </c>
      <c r="B48" s="88"/>
      <c r="C48" s="87">
        <v>4.5</v>
      </c>
      <c r="D48" s="87">
        <v>4.5</v>
      </c>
      <c r="E48" s="87">
        <v>4.5</v>
      </c>
      <c r="F48" s="87">
        <v>4.5</v>
      </c>
      <c r="G48" s="87">
        <v>4.5</v>
      </c>
      <c r="H48" s="87">
        <v>4.5</v>
      </c>
      <c r="I48" s="87">
        <v>4.5</v>
      </c>
      <c r="J48" s="87">
        <v>4.5</v>
      </c>
      <c r="K48" s="87">
        <v>4.5</v>
      </c>
      <c r="L48" s="87">
        <v>4.5</v>
      </c>
    </row>
    <row r="49" spans="1:22" x14ac:dyDescent="0.25">
      <c r="A49" s="86" t="s">
        <v>118</v>
      </c>
      <c r="B49" s="88"/>
      <c r="C49" s="87">
        <v>5.5</v>
      </c>
      <c r="D49" s="87">
        <v>5.5</v>
      </c>
      <c r="E49" s="87">
        <v>5.5</v>
      </c>
      <c r="F49" s="87">
        <v>5.5</v>
      </c>
      <c r="G49" s="87">
        <v>5.5</v>
      </c>
      <c r="H49" s="87">
        <v>5.5</v>
      </c>
      <c r="I49" s="87">
        <v>5.5</v>
      </c>
      <c r="J49" s="87">
        <v>5.5</v>
      </c>
      <c r="K49" s="87">
        <v>5.5</v>
      </c>
      <c r="L49" s="87">
        <v>5.5</v>
      </c>
    </row>
    <row r="50" spans="1:22" x14ac:dyDescent="0.25">
      <c r="A50" s="86" t="s">
        <v>119</v>
      </c>
      <c r="B50" s="88"/>
      <c r="C50" s="87">
        <v>5</v>
      </c>
      <c r="D50" s="87">
        <v>5</v>
      </c>
      <c r="E50" s="87">
        <v>5</v>
      </c>
      <c r="F50" s="87">
        <v>5</v>
      </c>
      <c r="G50" s="87">
        <v>5</v>
      </c>
      <c r="H50" s="87">
        <v>5</v>
      </c>
      <c r="I50" s="87">
        <v>5</v>
      </c>
      <c r="J50" s="87">
        <v>5</v>
      </c>
      <c r="K50" s="87">
        <v>5</v>
      </c>
      <c r="L50" s="87">
        <v>5</v>
      </c>
    </row>
    <row r="51" spans="1:22" x14ac:dyDescent="0.25">
      <c r="A51" s="86" t="s">
        <v>120</v>
      </c>
      <c r="B51" s="88"/>
      <c r="C51" s="87">
        <v>3.5</v>
      </c>
      <c r="D51" s="87">
        <v>3.5</v>
      </c>
      <c r="E51" s="87">
        <v>3.5</v>
      </c>
      <c r="F51" s="87">
        <v>3.5</v>
      </c>
      <c r="G51" s="87">
        <v>3.5</v>
      </c>
      <c r="H51" s="87">
        <v>3.5</v>
      </c>
      <c r="I51" s="87">
        <v>3.5</v>
      </c>
      <c r="J51" s="87">
        <v>3.5</v>
      </c>
      <c r="K51" s="87">
        <v>3.5</v>
      </c>
      <c r="L51" s="87">
        <v>3.5</v>
      </c>
    </row>
    <row r="52" spans="1:22" x14ac:dyDescent="0.25">
      <c r="A52" s="86" t="s">
        <v>121</v>
      </c>
      <c r="B52" s="88"/>
      <c r="C52" s="87">
        <v>4</v>
      </c>
      <c r="D52" s="87">
        <v>4</v>
      </c>
      <c r="E52" s="87">
        <v>4</v>
      </c>
      <c r="F52" s="87">
        <v>4</v>
      </c>
      <c r="G52" s="87">
        <v>4</v>
      </c>
      <c r="H52" s="87">
        <v>4</v>
      </c>
      <c r="I52" s="87">
        <v>4</v>
      </c>
      <c r="J52" s="87">
        <v>4</v>
      </c>
      <c r="K52" s="87">
        <v>4</v>
      </c>
      <c r="L52" s="87">
        <v>4</v>
      </c>
    </row>
    <row r="53" spans="1:22" x14ac:dyDescent="0.25">
      <c r="A53" s="86" t="s">
        <v>122</v>
      </c>
      <c r="B53" s="88"/>
      <c r="C53" s="87">
        <v>4</v>
      </c>
      <c r="D53" s="87">
        <v>4</v>
      </c>
      <c r="E53" s="87">
        <v>4</v>
      </c>
      <c r="F53" s="87">
        <v>4</v>
      </c>
      <c r="G53" s="87">
        <v>4</v>
      </c>
      <c r="H53" s="87">
        <v>4</v>
      </c>
      <c r="I53" s="87">
        <v>4</v>
      </c>
      <c r="J53" s="87">
        <v>4</v>
      </c>
      <c r="K53" s="87">
        <v>4</v>
      </c>
      <c r="L53" s="87">
        <v>4</v>
      </c>
    </row>
    <row r="54" spans="1:22" x14ac:dyDescent="0.25">
      <c r="A54" s="86" t="s">
        <v>123</v>
      </c>
      <c r="B54" s="88"/>
      <c r="C54" s="87">
        <v>3</v>
      </c>
      <c r="D54" s="87">
        <v>3</v>
      </c>
      <c r="E54" s="87">
        <v>3</v>
      </c>
      <c r="F54" s="87">
        <v>3</v>
      </c>
      <c r="G54" s="87">
        <v>3</v>
      </c>
      <c r="H54" s="87">
        <v>3</v>
      </c>
      <c r="I54" s="87">
        <v>3</v>
      </c>
      <c r="J54" s="87">
        <v>3</v>
      </c>
      <c r="K54" s="87">
        <v>3</v>
      </c>
      <c r="L54" s="87">
        <v>3</v>
      </c>
    </row>
    <row r="55" spans="1:22" x14ac:dyDescent="0.25">
      <c r="A55" s="86" t="s">
        <v>124</v>
      </c>
      <c r="B55" s="88"/>
      <c r="C55" s="87">
        <v>4.5</v>
      </c>
      <c r="D55" s="87">
        <v>4.5</v>
      </c>
      <c r="E55" s="87">
        <v>4.5</v>
      </c>
      <c r="F55" s="87">
        <v>4.5</v>
      </c>
      <c r="G55" s="87">
        <v>4.5</v>
      </c>
      <c r="H55" s="87">
        <v>4.5</v>
      </c>
      <c r="I55" s="87">
        <v>4.5</v>
      </c>
      <c r="J55" s="87">
        <v>4.5</v>
      </c>
      <c r="K55" s="87">
        <v>4.5</v>
      </c>
      <c r="L55" s="87">
        <v>4.5</v>
      </c>
    </row>
    <row r="56" spans="1:22" x14ac:dyDescent="0.25">
      <c r="A56" s="90" t="s">
        <v>125</v>
      </c>
      <c r="B56" s="73"/>
      <c r="C56" s="91">
        <v>2</v>
      </c>
      <c r="D56" s="91">
        <v>2</v>
      </c>
      <c r="E56" s="91">
        <v>2</v>
      </c>
      <c r="F56" s="91">
        <v>2</v>
      </c>
      <c r="G56" s="91">
        <v>2</v>
      </c>
      <c r="H56" s="91">
        <v>2</v>
      </c>
      <c r="I56" s="91">
        <v>2</v>
      </c>
      <c r="J56" s="91">
        <v>2</v>
      </c>
      <c r="K56" s="91">
        <v>2</v>
      </c>
      <c r="L56" s="91">
        <v>2</v>
      </c>
      <c r="M56" s="35"/>
      <c r="N56" s="15"/>
      <c r="O56" s="15"/>
    </row>
    <row r="58" spans="1:22" ht="18" x14ac:dyDescent="0.25">
      <c r="A58" s="169" t="s">
        <v>322</v>
      </c>
      <c r="B58" s="169"/>
      <c r="C58" s="169"/>
      <c r="D58" s="169"/>
      <c r="E58" s="169"/>
      <c r="F58" s="169"/>
      <c r="G58" s="169"/>
      <c r="H58" s="169"/>
      <c r="I58" s="169"/>
      <c r="J58" s="169"/>
      <c r="K58" s="169"/>
      <c r="L58" s="169"/>
      <c r="M58" s="169"/>
      <c r="N58" s="169"/>
      <c r="O58" s="169"/>
      <c r="P58" s="62"/>
      <c r="Q58" s="84"/>
      <c r="R58" s="82"/>
      <c r="S58" s="82"/>
      <c r="T58" s="82"/>
      <c r="U58" s="82"/>
      <c r="V58" s="82"/>
    </row>
    <row r="59" spans="1:22" ht="18" x14ac:dyDescent="0.25">
      <c r="A59" s="169" t="s">
        <v>320</v>
      </c>
      <c r="B59" s="169"/>
      <c r="C59" s="169"/>
      <c r="D59" s="169"/>
      <c r="E59" s="169"/>
      <c r="F59" s="169"/>
      <c r="G59" s="169"/>
      <c r="H59" s="169"/>
      <c r="I59" s="169"/>
      <c r="J59" s="169"/>
      <c r="K59" s="169"/>
      <c r="L59" s="169"/>
      <c r="M59" s="169"/>
      <c r="N59" s="169"/>
      <c r="O59" s="169"/>
      <c r="P59" s="62"/>
      <c r="Q59" s="84"/>
      <c r="R59" s="82"/>
      <c r="S59" s="82"/>
      <c r="T59" s="82"/>
      <c r="U59" s="82"/>
      <c r="V59" s="82"/>
    </row>
    <row r="60" spans="1:22" ht="33" customHeight="1" x14ac:dyDescent="0.25">
      <c r="A60" s="170" t="s">
        <v>321</v>
      </c>
      <c r="B60" s="170"/>
      <c r="C60" s="170"/>
      <c r="D60" s="170"/>
      <c r="E60" s="170"/>
      <c r="F60" s="170"/>
      <c r="G60" s="170"/>
      <c r="H60" s="170"/>
      <c r="I60" s="170"/>
      <c r="J60" s="170"/>
      <c r="K60" s="170"/>
      <c r="L60" s="170"/>
      <c r="M60" s="170"/>
      <c r="N60" s="170"/>
      <c r="O60" s="170"/>
      <c r="P60" s="71"/>
      <c r="Q60" s="84"/>
      <c r="R60" s="82"/>
      <c r="S60" s="82"/>
      <c r="T60" s="82"/>
      <c r="U60" s="82"/>
      <c r="V60" s="82"/>
    </row>
  </sheetData>
  <mergeCells count="11">
    <mergeCell ref="A58:O58"/>
    <mergeCell ref="A59:O59"/>
    <mergeCell ref="A60:O60"/>
    <mergeCell ref="A3:O3"/>
    <mergeCell ref="A1:O1"/>
    <mergeCell ref="N4:O4"/>
    <mergeCell ref="N6:O6"/>
    <mergeCell ref="C6:L6"/>
    <mergeCell ref="C4:L4"/>
    <mergeCell ref="C40:L40"/>
    <mergeCell ref="C23:L23"/>
  </mergeCells>
  <pageMargins left="0.7" right="0.7" top="0.75" bottom="0.75" header="0.3" footer="0.3"/>
  <pageSetup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zoomScaleNormal="100" workbookViewId="0">
      <selection sqref="A1:N1"/>
    </sheetView>
  </sheetViews>
  <sheetFormatPr defaultRowHeight="15" x14ac:dyDescent="0.25"/>
  <cols>
    <col min="1" max="1" width="9.28515625" style="98" customWidth="1"/>
    <col min="2" max="2" width="10.85546875" style="98" bestFit="1" customWidth="1"/>
    <col min="3" max="3" width="64.5703125" style="98" bestFit="1" customWidth="1"/>
    <col min="4" max="4" width="11" style="98" bestFit="1" customWidth="1"/>
    <col min="5" max="5" width="9.140625" style="98"/>
    <col min="6" max="6" width="7.7109375" style="98" customWidth="1"/>
    <col min="7" max="7" width="17.42578125" style="106" customWidth="1"/>
    <col min="8" max="8" width="19.140625" style="106" customWidth="1"/>
    <col min="9" max="9" width="15.7109375" style="98" customWidth="1"/>
    <col min="10" max="10" width="11.140625" style="108" customWidth="1"/>
    <col min="11" max="11" width="14.28515625" style="110" customWidth="1"/>
    <col min="12" max="12" width="10.7109375" style="103" bestFit="1" customWidth="1"/>
    <col min="13" max="13" width="12.5703125" style="103" bestFit="1" customWidth="1"/>
    <col min="14" max="14" width="10.85546875" style="98" customWidth="1"/>
    <col min="15" max="16384" width="9.140625" style="98"/>
  </cols>
  <sheetData>
    <row r="1" spans="1:17" ht="16.5" x14ac:dyDescent="0.3">
      <c r="A1" s="176" t="s">
        <v>480</v>
      </c>
      <c r="B1" s="176"/>
      <c r="C1" s="176"/>
      <c r="D1" s="176"/>
      <c r="E1" s="176"/>
      <c r="F1" s="176"/>
      <c r="G1" s="176"/>
      <c r="H1" s="176"/>
      <c r="I1" s="176"/>
      <c r="J1" s="176"/>
      <c r="K1" s="176"/>
      <c r="L1" s="176"/>
      <c r="M1" s="176"/>
      <c r="N1" s="176"/>
    </row>
    <row r="2" spans="1:17" ht="15.75" x14ac:dyDescent="0.25">
      <c r="A2" s="105"/>
    </row>
    <row r="3" spans="1:17" x14ac:dyDescent="0.25">
      <c r="A3" s="171" t="s">
        <v>481</v>
      </c>
      <c r="B3" s="171"/>
      <c r="C3" s="171"/>
      <c r="D3" s="171"/>
      <c r="E3" s="171"/>
      <c r="F3" s="171"/>
      <c r="G3" s="171"/>
      <c r="H3" s="171"/>
      <c r="I3" s="171"/>
      <c r="J3" s="171"/>
      <c r="K3" s="171"/>
      <c r="L3" s="171"/>
      <c r="M3" s="171"/>
      <c r="N3" s="171"/>
    </row>
    <row r="4" spans="1:17" s="102" customFormat="1" ht="51" x14ac:dyDescent="0.25">
      <c r="A4" s="67" t="s">
        <v>331</v>
      </c>
      <c r="B4" s="112" t="s">
        <v>313</v>
      </c>
      <c r="C4" s="113" t="s">
        <v>128</v>
      </c>
      <c r="D4" s="114" t="s">
        <v>129</v>
      </c>
      <c r="E4" s="114" t="s">
        <v>130</v>
      </c>
      <c r="F4" s="114" t="s">
        <v>131</v>
      </c>
      <c r="G4" s="81" t="s">
        <v>335</v>
      </c>
      <c r="H4" s="81" t="s">
        <v>334</v>
      </c>
      <c r="I4" s="115" t="s">
        <v>336</v>
      </c>
      <c r="J4" s="116" t="s">
        <v>332</v>
      </c>
      <c r="K4" s="117" t="s">
        <v>132</v>
      </c>
      <c r="L4" s="118" t="s">
        <v>314</v>
      </c>
      <c r="M4" s="118" t="s">
        <v>315</v>
      </c>
      <c r="N4" s="113" t="s">
        <v>133</v>
      </c>
    </row>
    <row r="5" spans="1:17" s="100" customFormat="1" x14ac:dyDescent="0.25">
      <c r="A5" s="119">
        <v>1</v>
      </c>
      <c r="B5" s="119" t="s">
        <v>134</v>
      </c>
      <c r="C5" s="120" t="s">
        <v>337</v>
      </c>
      <c r="D5" s="123">
        <v>1935</v>
      </c>
      <c r="E5" s="123">
        <v>1966</v>
      </c>
      <c r="F5" s="123">
        <v>32</v>
      </c>
      <c r="G5" s="57">
        <v>178</v>
      </c>
      <c r="H5" s="57">
        <v>295.2</v>
      </c>
      <c r="I5" s="126">
        <f t="shared" ref="I5:I26" si="0">G5/H5</f>
        <v>0.60298102981029811</v>
      </c>
      <c r="J5" s="127">
        <v>24300</v>
      </c>
      <c r="K5" s="128">
        <v>1601.57</v>
      </c>
      <c r="L5" s="69">
        <v>44.696371999999997</v>
      </c>
      <c r="M5" s="69">
        <v>-101.217371</v>
      </c>
      <c r="N5" s="119" t="s">
        <v>135</v>
      </c>
      <c r="Q5" s="52"/>
    </row>
    <row r="6" spans="1:17" s="100" customFormat="1" x14ac:dyDescent="0.25">
      <c r="A6" s="119">
        <v>2</v>
      </c>
      <c r="B6" s="119" t="s">
        <v>136</v>
      </c>
      <c r="C6" s="120" t="s">
        <v>338</v>
      </c>
      <c r="D6" s="123">
        <v>1961</v>
      </c>
      <c r="E6" s="123">
        <v>1993</v>
      </c>
      <c r="F6" s="123">
        <v>33</v>
      </c>
      <c r="G6" s="57">
        <v>214.3</v>
      </c>
      <c r="H6" s="57">
        <v>344.5</v>
      </c>
      <c r="I6" s="126">
        <f t="shared" si="0"/>
        <v>0.62206095791001459</v>
      </c>
      <c r="J6" s="127">
        <v>23642</v>
      </c>
      <c r="K6" s="128">
        <v>1702.87</v>
      </c>
      <c r="L6" s="69">
        <v>44.599707000000002</v>
      </c>
      <c r="M6" s="69">
        <v>-101.497925</v>
      </c>
      <c r="N6" s="119" t="s">
        <v>137</v>
      </c>
    </row>
    <row r="7" spans="1:17" s="100" customFormat="1" x14ac:dyDescent="0.25">
      <c r="A7" s="119">
        <v>3</v>
      </c>
      <c r="B7" s="119" t="s">
        <v>138</v>
      </c>
      <c r="C7" s="120" t="s">
        <v>339</v>
      </c>
      <c r="D7" s="123">
        <v>1951</v>
      </c>
      <c r="E7" s="123">
        <v>1980</v>
      </c>
      <c r="F7" s="123">
        <v>30</v>
      </c>
      <c r="G7" s="57">
        <v>185.8</v>
      </c>
      <c r="H7" s="57">
        <v>290.5</v>
      </c>
      <c r="I7" s="126">
        <f t="shared" si="0"/>
        <v>0.63958691910499144</v>
      </c>
      <c r="J7" s="127">
        <v>21414</v>
      </c>
      <c r="K7" s="128">
        <v>1848.76</v>
      </c>
      <c r="L7" s="69">
        <v>44.529429999999998</v>
      </c>
      <c r="M7" s="69">
        <v>-101.930153</v>
      </c>
      <c r="N7" s="119" t="s">
        <v>135</v>
      </c>
    </row>
    <row r="8" spans="1:17" s="100" customFormat="1" x14ac:dyDescent="0.25">
      <c r="A8" s="119">
        <v>4</v>
      </c>
      <c r="B8" s="119" t="s">
        <v>139</v>
      </c>
      <c r="C8" s="120" t="s">
        <v>340</v>
      </c>
      <c r="D8" s="123">
        <v>1990</v>
      </c>
      <c r="E8" s="123">
        <v>2004</v>
      </c>
      <c r="F8" s="123">
        <v>15</v>
      </c>
      <c r="G8" s="83">
        <v>0.92</v>
      </c>
      <c r="H8" s="83">
        <v>4.74</v>
      </c>
      <c r="I8" s="126">
        <f t="shared" si="0"/>
        <v>0.1940928270042194</v>
      </c>
      <c r="J8" s="127">
        <v>1190</v>
      </c>
      <c r="K8" s="128">
        <v>2157.91</v>
      </c>
      <c r="L8" s="69">
        <v>44.743045000000002</v>
      </c>
      <c r="M8" s="69">
        <v>-102.053495</v>
      </c>
      <c r="N8" s="119" t="s">
        <v>137</v>
      </c>
    </row>
    <row r="9" spans="1:17" s="100" customFormat="1" x14ac:dyDescent="0.25">
      <c r="A9" s="119">
        <v>5</v>
      </c>
      <c r="B9" s="119" t="s">
        <v>140</v>
      </c>
      <c r="C9" s="120" t="s">
        <v>341</v>
      </c>
      <c r="D9" s="123">
        <v>1955</v>
      </c>
      <c r="E9" s="123">
        <v>2009</v>
      </c>
      <c r="F9" s="123">
        <v>55</v>
      </c>
      <c r="G9" s="83">
        <v>8.43</v>
      </c>
      <c r="H9" s="74">
        <v>40.119999999999997</v>
      </c>
      <c r="I9" s="126">
        <f t="shared" si="0"/>
        <v>0.2101196410767697</v>
      </c>
      <c r="J9" s="127">
        <v>4878</v>
      </c>
      <c r="K9" s="128">
        <v>1661.48</v>
      </c>
      <c r="L9" s="69">
        <v>45.255817</v>
      </c>
      <c r="M9" s="69">
        <v>-100.842921</v>
      </c>
      <c r="N9" s="119" t="s">
        <v>137</v>
      </c>
    </row>
    <row r="10" spans="1:17" s="100" customFormat="1" x14ac:dyDescent="0.25">
      <c r="A10" s="119">
        <v>6</v>
      </c>
      <c r="B10" s="119" t="s">
        <v>141</v>
      </c>
      <c r="C10" s="125" t="s">
        <v>342</v>
      </c>
      <c r="D10" s="123">
        <v>1944</v>
      </c>
      <c r="E10" s="123">
        <v>1957</v>
      </c>
      <c r="F10" s="123">
        <v>14</v>
      </c>
      <c r="G10" s="74">
        <v>11.29</v>
      </c>
      <c r="H10" s="74">
        <v>28.29</v>
      </c>
      <c r="I10" s="126">
        <f t="shared" si="0"/>
        <v>0.39908094733121241</v>
      </c>
      <c r="J10" s="127">
        <v>4320</v>
      </c>
      <c r="K10" s="128">
        <v>1792</v>
      </c>
      <c r="L10" s="69">
        <v>45.188868999999997</v>
      </c>
      <c r="M10" s="69">
        <v>-101.218484</v>
      </c>
      <c r="N10" s="119" t="s">
        <v>137</v>
      </c>
    </row>
    <row r="11" spans="1:17" s="100" customFormat="1" x14ac:dyDescent="0.25">
      <c r="A11" s="119">
        <v>7</v>
      </c>
      <c r="B11" s="119" t="s">
        <v>142</v>
      </c>
      <c r="C11" s="120" t="s">
        <v>343</v>
      </c>
      <c r="D11" s="123">
        <v>1944</v>
      </c>
      <c r="E11" s="123">
        <v>2010</v>
      </c>
      <c r="F11" s="123">
        <v>67</v>
      </c>
      <c r="G11" s="83">
        <v>7.12</v>
      </c>
      <c r="H11" s="74">
        <v>24.76</v>
      </c>
      <c r="I11" s="126">
        <f t="shared" si="0"/>
        <v>0.28756058158319869</v>
      </c>
      <c r="J11" s="127">
        <v>2596</v>
      </c>
      <c r="K11" s="128">
        <v>2238.6799999999998</v>
      </c>
      <c r="L11" s="69">
        <v>45.197758</v>
      </c>
      <c r="M11" s="69">
        <v>-102.156547</v>
      </c>
      <c r="N11" s="119" t="s">
        <v>137</v>
      </c>
    </row>
    <row r="12" spans="1:17" s="100" customFormat="1" x14ac:dyDescent="0.25">
      <c r="A12" s="119">
        <v>8</v>
      </c>
      <c r="B12" s="119" t="s">
        <v>143</v>
      </c>
      <c r="C12" s="120" t="s">
        <v>344</v>
      </c>
      <c r="D12" s="123">
        <v>1949</v>
      </c>
      <c r="E12" s="123">
        <v>1968</v>
      </c>
      <c r="F12" s="123">
        <v>20</v>
      </c>
      <c r="G12" s="83">
        <v>1.97</v>
      </c>
      <c r="H12" s="83">
        <v>5.09</v>
      </c>
      <c r="I12" s="126">
        <f t="shared" si="0"/>
        <v>0.38703339882121807</v>
      </c>
      <c r="J12" s="127">
        <v>1570</v>
      </c>
      <c r="K12" s="128">
        <v>2431.02</v>
      </c>
      <c r="L12" s="69">
        <v>45.143597</v>
      </c>
      <c r="M12" s="69">
        <v>-102.558772</v>
      </c>
      <c r="N12" s="119" t="s">
        <v>137</v>
      </c>
    </row>
    <row r="13" spans="1:17" s="100" customFormat="1" x14ac:dyDescent="0.25">
      <c r="A13" s="119">
        <v>9</v>
      </c>
      <c r="B13" s="119" t="s">
        <v>144</v>
      </c>
      <c r="C13" s="120" t="s">
        <v>345</v>
      </c>
      <c r="D13" s="123">
        <v>1959</v>
      </c>
      <c r="E13" s="123">
        <v>2010</v>
      </c>
      <c r="F13" s="123">
        <v>52</v>
      </c>
      <c r="G13" s="74">
        <v>35.97</v>
      </c>
      <c r="H13" s="74">
        <v>48.01</v>
      </c>
      <c r="I13" s="126">
        <f t="shared" si="0"/>
        <v>0.74921891272651531</v>
      </c>
      <c r="J13" s="127">
        <v>5322</v>
      </c>
      <c r="K13" s="128">
        <v>1624.63</v>
      </c>
      <c r="L13" s="69">
        <v>45.657774000000003</v>
      </c>
      <c r="M13" s="69">
        <v>-100.81819299999999</v>
      </c>
      <c r="N13" s="119" t="s">
        <v>135</v>
      </c>
    </row>
    <row r="14" spans="1:17" s="100" customFormat="1" x14ac:dyDescent="0.25">
      <c r="A14" s="119">
        <v>10</v>
      </c>
      <c r="B14" s="119" t="s">
        <v>145</v>
      </c>
      <c r="C14" s="120" t="s">
        <v>346</v>
      </c>
      <c r="D14" s="123">
        <v>1944</v>
      </c>
      <c r="E14" s="123">
        <v>1987</v>
      </c>
      <c r="F14" s="123">
        <v>44</v>
      </c>
      <c r="G14" s="74">
        <v>39</v>
      </c>
      <c r="H14" s="74">
        <v>49.81</v>
      </c>
      <c r="I14" s="126">
        <f t="shared" si="0"/>
        <v>0.78297530616342093</v>
      </c>
      <c r="J14" s="127">
        <v>2996</v>
      </c>
      <c r="K14" s="128">
        <v>2192.48</v>
      </c>
      <c r="L14" s="69">
        <v>45.756385000000002</v>
      </c>
      <c r="M14" s="69">
        <v>-102.195989</v>
      </c>
      <c r="N14" s="119" t="s">
        <v>137</v>
      </c>
    </row>
    <row r="15" spans="1:17" s="100" customFormat="1" x14ac:dyDescent="0.25">
      <c r="A15" s="119">
        <v>11</v>
      </c>
      <c r="B15" s="119" t="s">
        <v>146</v>
      </c>
      <c r="C15" s="120" t="s">
        <v>347</v>
      </c>
      <c r="D15" s="123">
        <v>1946</v>
      </c>
      <c r="E15" s="123">
        <v>1994</v>
      </c>
      <c r="F15" s="123">
        <v>49</v>
      </c>
      <c r="G15" s="83">
        <v>9.51</v>
      </c>
      <c r="H15" s="74">
        <v>18.45</v>
      </c>
      <c r="I15" s="126">
        <f t="shared" si="0"/>
        <v>0.51544715447154477</v>
      </c>
      <c r="J15" s="127">
        <v>1305</v>
      </c>
      <c r="K15" s="128">
        <v>2422.75</v>
      </c>
      <c r="L15" s="69">
        <v>45.648688</v>
      </c>
      <c r="M15" s="69">
        <v>-102.643326</v>
      </c>
      <c r="N15" s="119" t="s">
        <v>137</v>
      </c>
    </row>
    <row r="16" spans="1:17" s="100" customFormat="1" x14ac:dyDescent="0.25">
      <c r="A16" s="119">
        <v>12</v>
      </c>
      <c r="B16" s="119" t="s">
        <v>147</v>
      </c>
      <c r="C16" s="120" t="s">
        <v>348</v>
      </c>
      <c r="D16" s="123">
        <v>1956</v>
      </c>
      <c r="E16" s="123">
        <v>1993</v>
      </c>
      <c r="F16" s="123">
        <v>38</v>
      </c>
      <c r="G16" s="83">
        <v>1.93</v>
      </c>
      <c r="H16" s="83">
        <v>4.62</v>
      </c>
      <c r="I16" s="126">
        <f t="shared" si="0"/>
        <v>0.4177489177489177</v>
      </c>
      <c r="J16" s="127">
        <v>148</v>
      </c>
      <c r="K16" s="128">
        <v>2839.6</v>
      </c>
      <c r="L16" s="69">
        <v>45.576107999999998</v>
      </c>
      <c r="M16" s="69">
        <v>-103.544358</v>
      </c>
      <c r="N16" s="119" t="s">
        <v>137</v>
      </c>
    </row>
    <row r="17" spans="1:14" s="100" customFormat="1" x14ac:dyDescent="0.25">
      <c r="A17" s="119">
        <v>13</v>
      </c>
      <c r="B17" s="119" t="s">
        <v>148</v>
      </c>
      <c r="C17" s="120" t="s">
        <v>349</v>
      </c>
      <c r="D17" s="123">
        <v>1946</v>
      </c>
      <c r="E17" s="123">
        <v>2011</v>
      </c>
      <c r="F17" s="123">
        <v>66</v>
      </c>
      <c r="G17" s="83">
        <v>2.73</v>
      </c>
      <c r="H17" s="83">
        <v>4.67</v>
      </c>
      <c r="I17" s="126">
        <f t="shared" si="0"/>
        <v>0.58458244111349034</v>
      </c>
      <c r="J17" s="127">
        <v>1202</v>
      </c>
      <c r="K17" s="128">
        <v>2296</v>
      </c>
      <c r="L17" s="69">
        <v>45.802219999999998</v>
      </c>
      <c r="M17" s="69">
        <v>-102.36238</v>
      </c>
      <c r="N17" s="119" t="s">
        <v>135</v>
      </c>
    </row>
    <row r="18" spans="1:14" s="100" customFormat="1" x14ac:dyDescent="0.25">
      <c r="A18" s="119">
        <v>14</v>
      </c>
      <c r="B18" s="119" t="s">
        <v>149</v>
      </c>
      <c r="C18" s="120" t="s">
        <v>350</v>
      </c>
      <c r="D18" s="123">
        <v>1946</v>
      </c>
      <c r="E18" s="123">
        <v>1994</v>
      </c>
      <c r="F18" s="123">
        <v>49</v>
      </c>
      <c r="G18" s="83">
        <v>1.33</v>
      </c>
      <c r="H18" s="83">
        <v>2.09</v>
      </c>
      <c r="I18" s="126">
        <f t="shared" si="0"/>
        <v>0.63636363636363646</v>
      </c>
      <c r="J18" s="127">
        <v>509</v>
      </c>
      <c r="K18" s="128">
        <v>2658.6</v>
      </c>
      <c r="L18" s="69">
        <v>45.960836</v>
      </c>
      <c r="M18" s="69">
        <v>-103.11961700000001</v>
      </c>
      <c r="N18" s="119" t="s">
        <v>137</v>
      </c>
    </row>
    <row r="19" spans="1:14" s="100" customFormat="1" x14ac:dyDescent="0.25">
      <c r="A19" s="119">
        <v>15</v>
      </c>
      <c r="B19" s="119" t="s">
        <v>150</v>
      </c>
      <c r="C19" s="120" t="s">
        <v>351</v>
      </c>
      <c r="D19" s="123">
        <v>1935</v>
      </c>
      <c r="E19" s="123">
        <v>2010</v>
      </c>
      <c r="F19" s="123">
        <v>76</v>
      </c>
      <c r="G19" s="74">
        <v>17.420000000000002</v>
      </c>
      <c r="H19" s="74">
        <v>33</v>
      </c>
      <c r="I19" s="126">
        <f t="shared" si="0"/>
        <v>0.52787878787878795</v>
      </c>
      <c r="J19" s="127">
        <v>4100</v>
      </c>
      <c r="K19" s="128">
        <v>1673.54</v>
      </c>
      <c r="L19" s="69">
        <v>46.376111000000002</v>
      </c>
      <c r="M19" s="69">
        <v>-100.934444</v>
      </c>
      <c r="N19" s="119" t="s">
        <v>137</v>
      </c>
    </row>
    <row r="20" spans="1:14" s="100" customFormat="1" x14ac:dyDescent="0.25">
      <c r="A20" s="119">
        <v>16</v>
      </c>
      <c r="B20" s="119" t="s">
        <v>151</v>
      </c>
      <c r="C20" s="120" t="s">
        <v>352</v>
      </c>
      <c r="D20" s="123">
        <v>1963</v>
      </c>
      <c r="E20" s="123">
        <v>2010</v>
      </c>
      <c r="F20" s="123">
        <v>48</v>
      </c>
      <c r="G20" s="83">
        <v>4.68</v>
      </c>
      <c r="H20" s="83">
        <v>9.2200000000000006</v>
      </c>
      <c r="I20" s="126">
        <f t="shared" si="0"/>
        <v>0.50759219088937091</v>
      </c>
      <c r="J20" s="127">
        <v>1750</v>
      </c>
      <c r="K20" s="128">
        <v>1881.23</v>
      </c>
      <c r="L20" s="69">
        <v>46.091670000000001</v>
      </c>
      <c r="M20" s="69">
        <v>-101.333742</v>
      </c>
      <c r="N20" s="119" t="s">
        <v>137</v>
      </c>
    </row>
    <row r="21" spans="1:14" s="100" customFormat="1" x14ac:dyDescent="0.25">
      <c r="A21" s="119">
        <v>17</v>
      </c>
      <c r="B21" s="119" t="s">
        <v>152</v>
      </c>
      <c r="C21" s="120" t="s">
        <v>353</v>
      </c>
      <c r="D21" s="123">
        <v>1944</v>
      </c>
      <c r="E21" s="123">
        <v>1975</v>
      </c>
      <c r="F21" s="123">
        <v>32</v>
      </c>
      <c r="G21" s="83">
        <v>2.63</v>
      </c>
      <c r="H21" s="83">
        <v>4.22</v>
      </c>
      <c r="I21" s="126">
        <f t="shared" si="0"/>
        <v>0.62322274881516593</v>
      </c>
      <c r="J21" s="127">
        <v>1340</v>
      </c>
      <c r="K21" s="128">
        <v>2155.17</v>
      </c>
      <c r="L21" s="69">
        <v>46.031948999999997</v>
      </c>
      <c r="M21" s="69">
        <v>-101.83236100000001</v>
      </c>
      <c r="N21" s="119" t="s">
        <v>137</v>
      </c>
    </row>
    <row r="22" spans="1:14" s="100" customFormat="1" x14ac:dyDescent="0.25">
      <c r="A22" s="119">
        <v>18</v>
      </c>
      <c r="B22" s="119" t="s">
        <v>153</v>
      </c>
      <c r="C22" s="120" t="s">
        <v>354</v>
      </c>
      <c r="D22" s="123">
        <v>1960</v>
      </c>
      <c r="E22" s="123">
        <v>1962</v>
      </c>
      <c r="F22" s="123">
        <v>3</v>
      </c>
      <c r="G22" s="83">
        <v>0.25</v>
      </c>
      <c r="H22" s="83">
        <v>0.46</v>
      </c>
      <c r="I22" s="126">
        <f t="shared" si="0"/>
        <v>0.54347826086956519</v>
      </c>
      <c r="J22" s="127">
        <v>901</v>
      </c>
      <c r="K22" s="129" t="s">
        <v>1</v>
      </c>
      <c r="L22" s="69">
        <v>46.066668999999997</v>
      </c>
      <c r="M22" s="69">
        <v>-102.18376600000001</v>
      </c>
      <c r="N22" s="119" t="s">
        <v>137</v>
      </c>
    </row>
    <row r="23" spans="1:14" s="100" customFormat="1" x14ac:dyDescent="0.25">
      <c r="A23" s="119">
        <v>19</v>
      </c>
      <c r="B23" s="119" t="s">
        <v>154</v>
      </c>
      <c r="C23" s="120" t="s">
        <v>355</v>
      </c>
      <c r="D23" s="123">
        <v>1951</v>
      </c>
      <c r="E23" s="123">
        <v>2011</v>
      </c>
      <c r="F23" s="123">
        <v>61</v>
      </c>
      <c r="G23" s="83">
        <v>2.52</v>
      </c>
      <c r="H23" s="83">
        <v>3.96</v>
      </c>
      <c r="I23" s="126">
        <f t="shared" si="0"/>
        <v>0.63636363636363635</v>
      </c>
      <c r="J23" s="127">
        <v>553</v>
      </c>
      <c r="K23" s="128">
        <v>2472.9</v>
      </c>
      <c r="L23" s="69">
        <v>46.155281000000002</v>
      </c>
      <c r="M23" s="69">
        <v>-102.475713</v>
      </c>
      <c r="N23" s="119" t="s">
        <v>137</v>
      </c>
    </row>
    <row r="24" spans="1:14" s="100" customFormat="1" x14ac:dyDescent="0.25">
      <c r="A24" s="119">
        <v>20</v>
      </c>
      <c r="B24" s="119" t="s">
        <v>155</v>
      </c>
      <c r="C24" s="120" t="s">
        <v>356</v>
      </c>
      <c r="D24" s="123">
        <v>2002</v>
      </c>
      <c r="E24" s="123">
        <v>2011</v>
      </c>
      <c r="F24" s="123">
        <v>10</v>
      </c>
      <c r="G24" s="83">
        <v>0.77</v>
      </c>
      <c r="H24" s="83">
        <v>1.98</v>
      </c>
      <c r="I24" s="126">
        <f t="shared" si="0"/>
        <v>0.3888888888888889</v>
      </c>
      <c r="J24" s="127">
        <v>1640</v>
      </c>
      <c r="K24" s="128">
        <v>1890</v>
      </c>
      <c r="L24" s="69">
        <v>46.126947999999999</v>
      </c>
      <c r="M24" s="69">
        <v>-101.333187</v>
      </c>
      <c r="N24" s="119" t="s">
        <v>137</v>
      </c>
    </row>
    <row r="25" spans="1:14" s="100" customFormat="1" x14ac:dyDescent="0.25">
      <c r="A25" s="119">
        <v>21</v>
      </c>
      <c r="B25" s="119" t="s">
        <v>156</v>
      </c>
      <c r="C25" s="120" t="s">
        <v>357</v>
      </c>
      <c r="D25" s="123">
        <v>1944</v>
      </c>
      <c r="E25" s="123">
        <v>1982</v>
      </c>
      <c r="F25" s="123">
        <v>39</v>
      </c>
      <c r="G25" s="83">
        <v>7.56</v>
      </c>
      <c r="H25" s="74">
        <v>11.65</v>
      </c>
      <c r="I25" s="126">
        <f t="shared" si="0"/>
        <v>0.64892703862660939</v>
      </c>
      <c r="J25" s="127">
        <v>1140</v>
      </c>
      <c r="K25" s="128">
        <v>2252.09</v>
      </c>
      <c r="L25" s="69">
        <v>46.358338000000003</v>
      </c>
      <c r="M25" s="69">
        <v>-102.042098</v>
      </c>
      <c r="N25" s="119" t="s">
        <v>137</v>
      </c>
    </row>
    <row r="26" spans="1:14" s="100" customFormat="1" x14ac:dyDescent="0.25">
      <c r="A26" s="119">
        <v>22</v>
      </c>
      <c r="B26" s="119" t="s">
        <v>157</v>
      </c>
      <c r="C26" s="120" t="s">
        <v>358</v>
      </c>
      <c r="D26" s="123">
        <v>1951</v>
      </c>
      <c r="E26" s="123">
        <v>2010</v>
      </c>
      <c r="F26" s="123">
        <v>60</v>
      </c>
      <c r="G26" s="83">
        <v>4.1500000000000004</v>
      </c>
      <c r="H26" s="83">
        <v>6.7</v>
      </c>
      <c r="I26" s="126">
        <f t="shared" si="0"/>
        <v>0.61940298507462688</v>
      </c>
      <c r="J26" s="127">
        <v>580</v>
      </c>
      <c r="K26" s="128">
        <v>2422.9</v>
      </c>
      <c r="L26" s="69">
        <v>46.426670999999999</v>
      </c>
      <c r="M26" s="69">
        <v>-102.55183</v>
      </c>
      <c r="N26" s="119" t="s">
        <v>137</v>
      </c>
    </row>
    <row r="27" spans="1:14" s="100" customFormat="1" ht="16.5" x14ac:dyDescent="0.25">
      <c r="A27" s="119">
        <v>23</v>
      </c>
      <c r="B27" s="133" t="s">
        <v>1</v>
      </c>
      <c r="C27" s="120" t="s">
        <v>359</v>
      </c>
      <c r="D27" s="123">
        <v>1968</v>
      </c>
      <c r="E27" s="123">
        <v>2011</v>
      </c>
      <c r="F27" s="123">
        <v>44</v>
      </c>
      <c r="G27" s="78" t="s">
        <v>1</v>
      </c>
      <c r="H27" s="70">
        <v>21440</v>
      </c>
      <c r="I27" s="93" t="s">
        <v>1</v>
      </c>
      <c r="J27" s="59" t="s">
        <v>1</v>
      </c>
      <c r="K27" s="129" t="s">
        <v>1</v>
      </c>
      <c r="L27" s="133" t="s">
        <v>1</v>
      </c>
      <c r="M27" s="133" t="s">
        <v>1</v>
      </c>
      <c r="N27" s="119" t="s">
        <v>135</v>
      </c>
    </row>
    <row r="28" spans="1:14" s="100" customFormat="1" x14ac:dyDescent="0.25">
      <c r="A28" s="119">
        <v>24</v>
      </c>
      <c r="B28" s="119" t="s">
        <v>158</v>
      </c>
      <c r="C28" s="120" t="s">
        <v>360</v>
      </c>
      <c r="D28" s="123">
        <v>1929</v>
      </c>
      <c r="E28" s="123">
        <v>2011</v>
      </c>
      <c r="F28" s="123">
        <v>83</v>
      </c>
      <c r="G28" s="94">
        <v>13010</v>
      </c>
      <c r="H28" s="94">
        <v>20550</v>
      </c>
      <c r="I28" s="126">
        <f t="shared" ref="I28:I38" si="1">G28/H28</f>
        <v>0.63309002433090023</v>
      </c>
      <c r="J28" s="127">
        <v>186400</v>
      </c>
      <c r="K28" s="128">
        <v>1618.28</v>
      </c>
      <c r="L28" s="69">
        <v>46.814166999999998</v>
      </c>
      <c r="M28" s="69">
        <v>-100.821389</v>
      </c>
      <c r="N28" s="119" t="s">
        <v>135</v>
      </c>
    </row>
    <row r="29" spans="1:14" s="100" customFormat="1" x14ac:dyDescent="0.25">
      <c r="A29" s="119">
        <v>25</v>
      </c>
      <c r="B29" s="119" t="s">
        <v>159</v>
      </c>
      <c r="C29" s="120" t="s">
        <v>361</v>
      </c>
      <c r="D29" s="123">
        <v>1938</v>
      </c>
      <c r="E29" s="123">
        <v>2012</v>
      </c>
      <c r="F29" s="123">
        <v>75</v>
      </c>
      <c r="G29" s="74">
        <v>45.64</v>
      </c>
      <c r="H29" s="74">
        <v>65.41</v>
      </c>
      <c r="I29" s="126">
        <f t="shared" si="1"/>
        <v>0.69775263721143566</v>
      </c>
      <c r="J29" s="127">
        <v>3310</v>
      </c>
      <c r="K29" s="128">
        <v>1638.7</v>
      </c>
      <c r="L29" s="69">
        <v>46.833883</v>
      </c>
      <c r="M29" s="69">
        <v>-100.97457900000001</v>
      </c>
      <c r="N29" s="119" t="s">
        <v>137</v>
      </c>
    </row>
    <row r="30" spans="1:14" s="100" customFormat="1" x14ac:dyDescent="0.25">
      <c r="A30" s="119">
        <v>26</v>
      </c>
      <c r="B30" s="119" t="s">
        <v>160</v>
      </c>
      <c r="C30" s="120" t="s">
        <v>362</v>
      </c>
      <c r="D30" s="123">
        <v>1989</v>
      </c>
      <c r="E30" s="123">
        <v>2010</v>
      </c>
      <c r="F30" s="123">
        <v>22</v>
      </c>
      <c r="G30" s="74">
        <v>41.29</v>
      </c>
      <c r="H30" s="74">
        <v>62.14</v>
      </c>
      <c r="I30" s="126">
        <f t="shared" si="1"/>
        <v>0.66446733183134854</v>
      </c>
      <c r="J30" s="127">
        <v>2930</v>
      </c>
      <c r="K30" s="128">
        <v>1720</v>
      </c>
      <c r="L30" s="69">
        <v>46.703333000000001</v>
      </c>
      <c r="M30" s="69">
        <v>-101.213611</v>
      </c>
      <c r="N30" s="119" t="s">
        <v>137</v>
      </c>
    </row>
    <row r="31" spans="1:14" s="100" customFormat="1" x14ac:dyDescent="0.25">
      <c r="A31" s="119">
        <v>27</v>
      </c>
      <c r="B31" s="119" t="s">
        <v>161</v>
      </c>
      <c r="C31" s="120" t="s">
        <v>363</v>
      </c>
      <c r="D31" s="123">
        <v>1947</v>
      </c>
      <c r="E31" s="123">
        <v>1980</v>
      </c>
      <c r="F31" s="123">
        <v>34</v>
      </c>
      <c r="G31" s="74">
        <v>36.1</v>
      </c>
      <c r="H31" s="74">
        <v>53.63</v>
      </c>
      <c r="I31" s="126">
        <f t="shared" si="1"/>
        <v>0.67313071042327055</v>
      </c>
      <c r="J31" s="127">
        <v>2750</v>
      </c>
      <c r="K31" s="128">
        <v>1802.83</v>
      </c>
      <c r="L31" s="69">
        <v>46.610280000000003</v>
      </c>
      <c r="M31" s="69">
        <v>-101.38208899999999</v>
      </c>
      <c r="N31" s="119" t="s">
        <v>137</v>
      </c>
    </row>
    <row r="32" spans="1:14" s="100" customFormat="1" x14ac:dyDescent="0.25">
      <c r="A32" s="119">
        <v>28</v>
      </c>
      <c r="B32" s="119" t="s">
        <v>162</v>
      </c>
      <c r="C32" s="120" t="s">
        <v>364</v>
      </c>
      <c r="D32" s="123">
        <v>1946</v>
      </c>
      <c r="E32" s="123">
        <v>1969</v>
      </c>
      <c r="F32" s="123">
        <v>24</v>
      </c>
      <c r="G32" s="83">
        <v>0.86</v>
      </c>
      <c r="H32" s="83">
        <v>1.91</v>
      </c>
      <c r="I32" s="126">
        <f t="shared" si="1"/>
        <v>0.45026178010471207</v>
      </c>
      <c r="J32" s="127">
        <v>456</v>
      </c>
      <c r="K32" s="128">
        <v>1864</v>
      </c>
      <c r="L32" s="69">
        <v>46.694445999999999</v>
      </c>
      <c r="M32" s="69">
        <v>-101.467367</v>
      </c>
      <c r="N32" s="119" t="s">
        <v>137</v>
      </c>
    </row>
    <row r="33" spans="1:14" s="100" customFormat="1" x14ac:dyDescent="0.25">
      <c r="A33" s="119">
        <v>29</v>
      </c>
      <c r="B33" s="119" t="s">
        <v>163</v>
      </c>
      <c r="C33" s="120" t="s">
        <v>365</v>
      </c>
      <c r="D33" s="123">
        <v>1989</v>
      </c>
      <c r="E33" s="123">
        <v>2010</v>
      </c>
      <c r="F33" s="123">
        <v>22</v>
      </c>
      <c r="G33" s="74">
        <v>11.55</v>
      </c>
      <c r="H33" s="74">
        <v>19.11</v>
      </c>
      <c r="I33" s="126">
        <f t="shared" si="1"/>
        <v>0.60439560439560447</v>
      </c>
      <c r="J33" s="127">
        <v>1530</v>
      </c>
      <c r="K33" s="128">
        <v>2090</v>
      </c>
      <c r="L33" s="69">
        <v>46.656950999999999</v>
      </c>
      <c r="M33" s="69">
        <v>-102.079328</v>
      </c>
      <c r="N33" s="119" t="s">
        <v>135</v>
      </c>
    </row>
    <row r="34" spans="1:14" s="100" customFormat="1" x14ac:dyDescent="0.25">
      <c r="A34" s="119">
        <v>30</v>
      </c>
      <c r="B34" s="119" t="s">
        <v>164</v>
      </c>
      <c r="C34" s="120" t="s">
        <v>366</v>
      </c>
      <c r="D34" s="123">
        <v>1944</v>
      </c>
      <c r="E34" s="123">
        <v>2011</v>
      </c>
      <c r="F34" s="123">
        <v>68</v>
      </c>
      <c r="G34" s="83">
        <v>9.43</v>
      </c>
      <c r="H34" s="74">
        <v>16.29</v>
      </c>
      <c r="I34" s="126">
        <f t="shared" si="1"/>
        <v>0.57888275015346835</v>
      </c>
      <c r="J34" s="127">
        <v>1240</v>
      </c>
      <c r="K34" s="128">
        <v>2153.67</v>
      </c>
      <c r="L34" s="69">
        <v>46.745556000000001</v>
      </c>
      <c r="M34" s="69">
        <v>-102.308333</v>
      </c>
      <c r="N34" s="119" t="s">
        <v>135</v>
      </c>
    </row>
    <row r="35" spans="1:14" s="100" customFormat="1" x14ac:dyDescent="0.25">
      <c r="A35" s="119">
        <v>31</v>
      </c>
      <c r="B35" s="119" t="s">
        <v>165</v>
      </c>
      <c r="C35" s="120" t="s">
        <v>367</v>
      </c>
      <c r="D35" s="123">
        <v>1944</v>
      </c>
      <c r="E35" s="123">
        <v>1951</v>
      </c>
      <c r="F35" s="123">
        <v>8</v>
      </c>
      <c r="G35" s="83">
        <v>2</v>
      </c>
      <c r="H35" s="83">
        <v>3.71</v>
      </c>
      <c r="I35" s="126">
        <f t="shared" si="1"/>
        <v>0.53908355795148244</v>
      </c>
      <c r="J35" s="127">
        <v>443</v>
      </c>
      <c r="K35" s="128">
        <v>2328.39</v>
      </c>
      <c r="L35" s="69">
        <v>46.869452000000003</v>
      </c>
      <c r="M35" s="69">
        <v>-102.71017999999999</v>
      </c>
      <c r="N35" s="119" t="s">
        <v>137</v>
      </c>
    </row>
    <row r="36" spans="1:14" s="100" customFormat="1" x14ac:dyDescent="0.25">
      <c r="A36" s="119">
        <v>32</v>
      </c>
      <c r="B36" s="119" t="s">
        <v>166</v>
      </c>
      <c r="C36" s="120" t="s">
        <v>368</v>
      </c>
      <c r="D36" s="123">
        <v>1984</v>
      </c>
      <c r="E36" s="123">
        <v>1995</v>
      </c>
      <c r="F36" s="123">
        <v>12</v>
      </c>
      <c r="G36" s="83">
        <v>2.62</v>
      </c>
      <c r="H36" s="83">
        <v>5.26</v>
      </c>
      <c r="I36" s="126">
        <f t="shared" si="1"/>
        <v>0.49809885931558939</v>
      </c>
      <c r="J36" s="127">
        <v>440</v>
      </c>
      <c r="K36" s="129" t="s">
        <v>1</v>
      </c>
      <c r="L36" s="69">
        <v>46.867229999999999</v>
      </c>
      <c r="M36" s="69">
        <v>-102.73518</v>
      </c>
      <c r="N36" s="119" t="s">
        <v>137</v>
      </c>
    </row>
    <row r="37" spans="1:14" s="100" customFormat="1" x14ac:dyDescent="0.25">
      <c r="A37" s="119">
        <v>33</v>
      </c>
      <c r="B37" s="119" t="s">
        <v>167</v>
      </c>
      <c r="C37" s="120" t="s">
        <v>369</v>
      </c>
      <c r="D37" s="123">
        <v>1952</v>
      </c>
      <c r="E37" s="123">
        <v>1971</v>
      </c>
      <c r="F37" s="123">
        <v>20</v>
      </c>
      <c r="G37" s="83">
        <v>0.46</v>
      </c>
      <c r="H37" s="83">
        <v>1.29</v>
      </c>
      <c r="I37" s="126">
        <f t="shared" si="1"/>
        <v>0.35658914728682173</v>
      </c>
      <c r="J37" s="127">
        <v>404</v>
      </c>
      <c r="K37" s="128">
        <v>2377.92</v>
      </c>
      <c r="L37" s="69">
        <v>46.861953</v>
      </c>
      <c r="M37" s="69">
        <v>-102.816568</v>
      </c>
      <c r="N37" s="119" t="s">
        <v>137</v>
      </c>
    </row>
    <row r="38" spans="1:14" s="100" customFormat="1" x14ac:dyDescent="0.25">
      <c r="A38" s="119">
        <v>34</v>
      </c>
      <c r="B38" s="119" t="s">
        <v>168</v>
      </c>
      <c r="C38" s="120" t="s">
        <v>370</v>
      </c>
      <c r="D38" s="123">
        <v>1947</v>
      </c>
      <c r="E38" s="123">
        <v>1969</v>
      </c>
      <c r="F38" s="123">
        <v>23</v>
      </c>
      <c r="G38" s="83">
        <v>0.39</v>
      </c>
      <c r="H38" s="83">
        <v>1.02</v>
      </c>
      <c r="I38" s="126">
        <f t="shared" si="1"/>
        <v>0.38235294117647062</v>
      </c>
      <c r="J38" s="127">
        <v>311</v>
      </c>
      <c r="K38" s="128">
        <v>2429.4499999999998</v>
      </c>
      <c r="L38" s="69">
        <v>46.865560000000002</v>
      </c>
      <c r="M38" s="69">
        <v>-102.94851199999999</v>
      </c>
      <c r="N38" s="119" t="s">
        <v>137</v>
      </c>
    </row>
    <row r="39" spans="1:14" s="100" customFormat="1" ht="16.5" x14ac:dyDescent="0.25">
      <c r="A39" s="119">
        <v>35</v>
      </c>
      <c r="B39" s="133" t="s">
        <v>1</v>
      </c>
      <c r="C39" s="120" t="s">
        <v>371</v>
      </c>
      <c r="D39" s="123">
        <v>1968</v>
      </c>
      <c r="E39" s="123">
        <v>2011</v>
      </c>
      <c r="F39" s="123">
        <v>44</v>
      </c>
      <c r="G39" s="78" t="s">
        <v>1</v>
      </c>
      <c r="H39" s="70">
        <v>19980</v>
      </c>
      <c r="I39" s="93" t="s">
        <v>1</v>
      </c>
      <c r="J39" s="59" t="s">
        <v>1</v>
      </c>
      <c r="K39" s="129" t="s">
        <v>1</v>
      </c>
      <c r="L39" s="133" t="s">
        <v>1</v>
      </c>
      <c r="M39" s="133" t="s">
        <v>1</v>
      </c>
      <c r="N39" s="119" t="s">
        <v>135</v>
      </c>
    </row>
    <row r="40" spans="1:14" s="100" customFormat="1" x14ac:dyDescent="0.25">
      <c r="A40" s="119">
        <v>36</v>
      </c>
      <c r="B40" s="119" t="s">
        <v>169</v>
      </c>
      <c r="C40" s="120" t="s">
        <v>372</v>
      </c>
      <c r="D40" s="123">
        <v>1938</v>
      </c>
      <c r="E40" s="123">
        <v>2010</v>
      </c>
      <c r="F40" s="123">
        <v>73</v>
      </c>
      <c r="G40" s="74">
        <v>23.72</v>
      </c>
      <c r="H40" s="74">
        <v>37</v>
      </c>
      <c r="I40" s="126">
        <f t="shared" ref="I40:I71" si="2">G40/H40</f>
        <v>0.64108108108108108</v>
      </c>
      <c r="J40" s="127">
        <v>2240</v>
      </c>
      <c r="K40" s="128">
        <v>1712.35</v>
      </c>
      <c r="L40" s="69">
        <v>47.285282000000002</v>
      </c>
      <c r="M40" s="69">
        <v>-101.62210899999999</v>
      </c>
      <c r="N40" s="119" t="s">
        <v>135</v>
      </c>
    </row>
    <row r="41" spans="1:14" s="100" customFormat="1" x14ac:dyDescent="0.25">
      <c r="A41" s="119">
        <v>37</v>
      </c>
      <c r="B41" s="119" t="s">
        <v>170</v>
      </c>
      <c r="C41" s="120" t="s">
        <v>373</v>
      </c>
      <c r="D41" s="123">
        <v>1944</v>
      </c>
      <c r="E41" s="123">
        <v>2010</v>
      </c>
      <c r="F41" s="123">
        <v>67</v>
      </c>
      <c r="G41" s="83">
        <v>6.52</v>
      </c>
      <c r="H41" s="74">
        <v>14.54</v>
      </c>
      <c r="I41" s="126">
        <f t="shared" si="2"/>
        <v>0.44841815680880331</v>
      </c>
      <c r="J41" s="127">
        <v>1230</v>
      </c>
      <c r="K41" s="128">
        <v>1847.13</v>
      </c>
      <c r="L41" s="69">
        <v>47.154452999999997</v>
      </c>
      <c r="M41" s="69">
        <v>-102.059892</v>
      </c>
      <c r="N41" s="119" t="s">
        <v>137</v>
      </c>
    </row>
    <row r="42" spans="1:14" s="100" customFormat="1" x14ac:dyDescent="0.25">
      <c r="A42" s="119">
        <v>38</v>
      </c>
      <c r="B42" s="119" t="s">
        <v>171</v>
      </c>
      <c r="C42" s="120" t="s">
        <v>374</v>
      </c>
      <c r="D42" s="123">
        <v>1971</v>
      </c>
      <c r="E42" s="123">
        <v>1980</v>
      </c>
      <c r="F42" s="123">
        <v>10</v>
      </c>
      <c r="G42" s="83">
        <v>6.82</v>
      </c>
      <c r="H42" s="74">
        <v>14.99</v>
      </c>
      <c r="I42" s="126">
        <f t="shared" si="2"/>
        <v>0.45496997998665778</v>
      </c>
      <c r="J42" s="127">
        <v>722</v>
      </c>
      <c r="K42" s="129" t="s">
        <v>1</v>
      </c>
      <c r="L42" s="69">
        <v>47.138064999999997</v>
      </c>
      <c r="M42" s="69">
        <v>-102.333789</v>
      </c>
      <c r="N42" s="119" t="s">
        <v>137</v>
      </c>
    </row>
    <row r="43" spans="1:14" s="100" customFormat="1" x14ac:dyDescent="0.25">
      <c r="A43" s="119">
        <v>39</v>
      </c>
      <c r="B43" s="119" t="s">
        <v>172</v>
      </c>
      <c r="C43" s="120" t="s">
        <v>375</v>
      </c>
      <c r="D43" s="123">
        <v>1968</v>
      </c>
      <c r="E43" s="123">
        <v>2010</v>
      </c>
      <c r="F43" s="123">
        <v>43</v>
      </c>
      <c r="G43" s="83">
        <v>0.8</v>
      </c>
      <c r="H43" s="83">
        <v>3.82</v>
      </c>
      <c r="I43" s="126">
        <f t="shared" si="2"/>
        <v>0.20942408376963353</v>
      </c>
      <c r="J43" s="127">
        <v>205</v>
      </c>
      <c r="K43" s="128">
        <v>2156.5500000000002</v>
      </c>
      <c r="L43" s="69">
        <v>47.236125999999999</v>
      </c>
      <c r="M43" s="69">
        <v>-102.769907</v>
      </c>
      <c r="N43" s="119" t="s">
        <v>137</v>
      </c>
    </row>
    <row r="44" spans="1:14" s="100" customFormat="1" x14ac:dyDescent="0.25">
      <c r="A44" s="119">
        <v>40</v>
      </c>
      <c r="B44" s="119" t="s">
        <v>173</v>
      </c>
      <c r="C44" s="120" t="s">
        <v>376</v>
      </c>
      <c r="D44" s="123">
        <v>1935</v>
      </c>
      <c r="E44" s="123">
        <v>2010</v>
      </c>
      <c r="F44" s="123">
        <v>76</v>
      </c>
      <c r="G44" s="74">
        <v>52.07</v>
      </c>
      <c r="H44" s="57">
        <v>160.30000000000001</v>
      </c>
      <c r="I44" s="126">
        <f t="shared" si="2"/>
        <v>0.32482844666250776</v>
      </c>
      <c r="J44" s="127">
        <v>8310</v>
      </c>
      <c r="K44" s="128">
        <v>1929.03</v>
      </c>
      <c r="L44" s="69">
        <v>47.590293000000003</v>
      </c>
      <c r="M44" s="69">
        <v>-103.251857</v>
      </c>
      <c r="N44" s="119" t="s">
        <v>137</v>
      </c>
    </row>
    <row r="45" spans="1:14" s="100" customFormat="1" x14ac:dyDescent="0.25">
      <c r="A45" s="119">
        <v>41</v>
      </c>
      <c r="B45" s="119" t="s">
        <v>174</v>
      </c>
      <c r="C45" s="120" t="s">
        <v>377</v>
      </c>
      <c r="D45" s="123">
        <v>1946</v>
      </c>
      <c r="E45" s="123">
        <v>1974</v>
      </c>
      <c r="F45" s="123">
        <v>29</v>
      </c>
      <c r="G45" s="74">
        <v>38.9</v>
      </c>
      <c r="H45" s="57">
        <v>114.8</v>
      </c>
      <c r="I45" s="126">
        <f t="shared" si="2"/>
        <v>0.33885017421602787</v>
      </c>
      <c r="J45" s="127">
        <v>6190</v>
      </c>
      <c r="K45" s="128">
        <v>2246.75</v>
      </c>
      <c r="L45" s="69">
        <v>46.919457999999999</v>
      </c>
      <c r="M45" s="69">
        <v>-103.528243</v>
      </c>
      <c r="N45" s="119" t="s">
        <v>137</v>
      </c>
    </row>
    <row r="46" spans="1:14" s="100" customFormat="1" x14ac:dyDescent="0.25">
      <c r="A46" s="119">
        <v>42</v>
      </c>
      <c r="B46" s="119" t="s">
        <v>175</v>
      </c>
      <c r="C46" s="120" t="s">
        <v>378</v>
      </c>
      <c r="D46" s="123">
        <v>1939</v>
      </c>
      <c r="E46" s="123">
        <v>2010</v>
      </c>
      <c r="F46" s="123">
        <v>72</v>
      </c>
      <c r="G46" s="74">
        <v>23.86</v>
      </c>
      <c r="H46" s="74">
        <v>88.55</v>
      </c>
      <c r="I46" s="126">
        <f t="shared" si="2"/>
        <v>0.26945228684359118</v>
      </c>
      <c r="J46" s="127">
        <v>4640</v>
      </c>
      <c r="K46" s="128">
        <v>2686.32</v>
      </c>
      <c r="L46" s="69">
        <v>46.297778000000001</v>
      </c>
      <c r="M46" s="69">
        <v>-103.9175</v>
      </c>
      <c r="N46" s="119" t="s">
        <v>135</v>
      </c>
    </row>
    <row r="47" spans="1:14" s="100" customFormat="1" x14ac:dyDescent="0.25">
      <c r="A47" s="119">
        <v>43</v>
      </c>
      <c r="B47" s="119" t="s">
        <v>176</v>
      </c>
      <c r="C47" s="120" t="s">
        <v>379</v>
      </c>
      <c r="D47" s="123">
        <v>1957</v>
      </c>
      <c r="E47" s="123">
        <v>2010</v>
      </c>
      <c r="F47" s="123">
        <v>54</v>
      </c>
      <c r="G47" s="83">
        <v>9.5</v>
      </c>
      <c r="H47" s="74">
        <v>37.630000000000003</v>
      </c>
      <c r="I47" s="126">
        <f t="shared" si="2"/>
        <v>0.25245814509699704</v>
      </c>
      <c r="J47" s="127">
        <v>1974</v>
      </c>
      <c r="K47" s="128">
        <v>3108.98</v>
      </c>
      <c r="L47" s="69">
        <v>45.548133999999997</v>
      </c>
      <c r="M47" s="69">
        <v>-103.971239</v>
      </c>
      <c r="N47" s="119" t="s">
        <v>135</v>
      </c>
    </row>
    <row r="48" spans="1:14" s="100" customFormat="1" x14ac:dyDescent="0.25">
      <c r="A48" s="119">
        <v>44</v>
      </c>
      <c r="B48" s="119" t="s">
        <v>177</v>
      </c>
      <c r="C48" s="120" t="s">
        <v>380</v>
      </c>
      <c r="D48" s="123">
        <v>1944</v>
      </c>
      <c r="E48" s="123">
        <v>2011</v>
      </c>
      <c r="F48" s="123">
        <v>68</v>
      </c>
      <c r="G48" s="74">
        <v>53.34</v>
      </c>
      <c r="H48" s="74">
        <v>85.14</v>
      </c>
      <c r="I48" s="126">
        <f t="shared" si="2"/>
        <v>0.62649753347427772</v>
      </c>
      <c r="J48" s="127">
        <v>1170</v>
      </c>
      <c r="K48" s="128">
        <v>1373.27</v>
      </c>
      <c r="L48" s="69">
        <v>46.889721999999999</v>
      </c>
      <c r="M48" s="69">
        <v>-98.681667000000004</v>
      </c>
      <c r="N48" s="119" t="s">
        <v>137</v>
      </c>
    </row>
    <row r="49" spans="1:14" s="100" customFormat="1" x14ac:dyDescent="0.25">
      <c r="A49" s="119">
        <v>45</v>
      </c>
      <c r="B49" s="119" t="s">
        <v>178</v>
      </c>
      <c r="C49" s="120" t="s">
        <v>381</v>
      </c>
      <c r="D49" s="123">
        <v>1953</v>
      </c>
      <c r="E49" s="123">
        <v>1967</v>
      </c>
      <c r="F49" s="123">
        <v>15</v>
      </c>
      <c r="G49" s="83">
        <v>5.85</v>
      </c>
      <c r="H49" s="83">
        <v>8.36</v>
      </c>
      <c r="I49" s="126">
        <f t="shared" si="2"/>
        <v>0.69976076555023925</v>
      </c>
      <c r="J49" s="127">
        <v>670</v>
      </c>
      <c r="K49" s="128">
        <v>1400</v>
      </c>
      <c r="L49" s="69">
        <v>47.141660999999999</v>
      </c>
      <c r="M49" s="69">
        <v>-98.783716999999996</v>
      </c>
      <c r="N49" s="119" t="s">
        <v>137</v>
      </c>
    </row>
    <row r="50" spans="1:14" s="100" customFormat="1" x14ac:dyDescent="0.25">
      <c r="A50" s="119">
        <v>46</v>
      </c>
      <c r="B50" s="119" t="s">
        <v>179</v>
      </c>
      <c r="C50" s="120" t="s">
        <v>382</v>
      </c>
      <c r="D50" s="123">
        <v>1951</v>
      </c>
      <c r="E50" s="123">
        <v>1968</v>
      </c>
      <c r="F50" s="123">
        <v>18</v>
      </c>
      <c r="G50" s="83">
        <v>1.84</v>
      </c>
      <c r="H50" s="83">
        <v>2.2000000000000002</v>
      </c>
      <c r="I50" s="126">
        <f t="shared" si="2"/>
        <v>0.83636363636363631</v>
      </c>
      <c r="J50" s="127">
        <v>279</v>
      </c>
      <c r="K50" s="128">
        <v>1490</v>
      </c>
      <c r="L50" s="69">
        <v>47.684721000000003</v>
      </c>
      <c r="M50" s="69">
        <v>-99.125394999999997</v>
      </c>
      <c r="N50" s="119" t="s">
        <v>137</v>
      </c>
    </row>
    <row r="51" spans="1:14" s="100" customFormat="1" x14ac:dyDescent="0.25">
      <c r="A51" s="119">
        <v>47</v>
      </c>
      <c r="B51" s="119" t="s">
        <v>180</v>
      </c>
      <c r="C51" s="120" t="s">
        <v>383</v>
      </c>
      <c r="D51" s="123">
        <v>1958</v>
      </c>
      <c r="E51" s="123">
        <v>1981</v>
      </c>
      <c r="F51" s="123">
        <v>24</v>
      </c>
      <c r="G51" s="83">
        <v>0.17</v>
      </c>
      <c r="H51" s="83">
        <v>0.27</v>
      </c>
      <c r="I51" s="126">
        <f t="shared" si="2"/>
        <v>0.62962962962962965</v>
      </c>
      <c r="J51" s="127">
        <v>56</v>
      </c>
      <c r="K51" s="128">
        <v>1605.73</v>
      </c>
      <c r="L51" s="69">
        <v>47.644444999999997</v>
      </c>
      <c r="M51" s="69">
        <v>-99.828179000000006</v>
      </c>
      <c r="N51" s="119" t="s">
        <v>137</v>
      </c>
    </row>
    <row r="52" spans="1:14" s="100" customFormat="1" x14ac:dyDescent="0.25">
      <c r="A52" s="119">
        <v>48</v>
      </c>
      <c r="B52" s="119" t="s">
        <v>181</v>
      </c>
      <c r="C52" s="120" t="s">
        <v>384</v>
      </c>
      <c r="D52" s="123">
        <v>1950</v>
      </c>
      <c r="E52" s="123">
        <v>2011</v>
      </c>
      <c r="F52" s="123">
        <v>62</v>
      </c>
      <c r="G52" s="74">
        <v>13.33</v>
      </c>
      <c r="H52" s="74">
        <v>18.579999999999998</v>
      </c>
      <c r="I52" s="126">
        <f t="shared" si="2"/>
        <v>0.71743810548977405</v>
      </c>
      <c r="J52" s="127">
        <v>760</v>
      </c>
      <c r="K52" s="128">
        <v>1376.34</v>
      </c>
      <c r="L52" s="69">
        <v>47.805553000000003</v>
      </c>
      <c r="M52" s="69">
        <v>-98.716217</v>
      </c>
      <c r="N52" s="119" t="s">
        <v>137</v>
      </c>
    </row>
    <row r="53" spans="1:14" s="100" customFormat="1" x14ac:dyDescent="0.25">
      <c r="A53" s="119">
        <v>49</v>
      </c>
      <c r="B53" s="119" t="s">
        <v>182</v>
      </c>
      <c r="C53" s="120" t="s">
        <v>385</v>
      </c>
      <c r="D53" s="123">
        <v>1940</v>
      </c>
      <c r="E53" s="123">
        <v>1950</v>
      </c>
      <c r="F53" s="123">
        <v>11</v>
      </c>
      <c r="G53" s="83">
        <v>1.1499999999999999</v>
      </c>
      <c r="H53" s="83">
        <v>3.53</v>
      </c>
      <c r="I53" s="126">
        <f t="shared" si="2"/>
        <v>0.32577903682719545</v>
      </c>
      <c r="J53" s="127">
        <v>660</v>
      </c>
      <c r="K53" s="128">
        <v>1412.54</v>
      </c>
      <c r="L53" s="69">
        <v>47.839165000000001</v>
      </c>
      <c r="M53" s="69">
        <v>-99.125123000000002</v>
      </c>
      <c r="N53" s="119" t="s">
        <v>137</v>
      </c>
    </row>
    <row r="54" spans="1:14" s="100" customFormat="1" x14ac:dyDescent="0.25">
      <c r="A54" s="119">
        <v>50</v>
      </c>
      <c r="B54" s="119" t="s">
        <v>183</v>
      </c>
      <c r="C54" s="120" t="s">
        <v>386</v>
      </c>
      <c r="D54" s="123">
        <v>2005</v>
      </c>
      <c r="E54" s="123">
        <v>2012</v>
      </c>
      <c r="F54" s="123">
        <v>8</v>
      </c>
      <c r="G54" s="74">
        <v>22.07</v>
      </c>
      <c r="H54" s="74">
        <v>28.06</v>
      </c>
      <c r="I54" s="126">
        <f t="shared" si="2"/>
        <v>0.78652886671418398</v>
      </c>
      <c r="J54" s="127">
        <v>591</v>
      </c>
      <c r="K54" s="128">
        <v>1414.98</v>
      </c>
      <c r="L54" s="69">
        <v>47.907778</v>
      </c>
      <c r="M54" s="69">
        <v>-99.415555999999995</v>
      </c>
      <c r="N54" s="119" t="s">
        <v>137</v>
      </c>
    </row>
    <row r="55" spans="1:14" s="100" customFormat="1" x14ac:dyDescent="0.25">
      <c r="A55" s="119">
        <v>51</v>
      </c>
      <c r="B55" s="119" t="s">
        <v>184</v>
      </c>
      <c r="C55" s="120" t="s">
        <v>387</v>
      </c>
      <c r="D55" s="123">
        <v>1946</v>
      </c>
      <c r="E55" s="123">
        <v>1955</v>
      </c>
      <c r="F55" s="123">
        <v>10</v>
      </c>
      <c r="G55" s="83">
        <v>0.38</v>
      </c>
      <c r="H55" s="83">
        <v>0.73</v>
      </c>
      <c r="I55" s="126">
        <f t="shared" si="2"/>
        <v>0.52054794520547942</v>
      </c>
      <c r="J55" s="127">
        <v>174</v>
      </c>
      <c r="K55" s="128">
        <v>1520.1</v>
      </c>
      <c r="L55" s="69">
        <v>47.790278999999998</v>
      </c>
      <c r="M55" s="69">
        <v>-99.890681000000001</v>
      </c>
      <c r="N55" s="119" t="s">
        <v>137</v>
      </c>
    </row>
    <row r="56" spans="1:14" s="100" customFormat="1" x14ac:dyDescent="0.25">
      <c r="A56" s="119">
        <v>52</v>
      </c>
      <c r="B56" s="119" t="s">
        <v>185</v>
      </c>
      <c r="C56" s="120" t="s">
        <v>388</v>
      </c>
      <c r="D56" s="123">
        <v>1956</v>
      </c>
      <c r="E56" s="123">
        <v>2011</v>
      </c>
      <c r="F56" s="123">
        <v>56</v>
      </c>
      <c r="G56" s="83">
        <v>2.54</v>
      </c>
      <c r="H56" s="83">
        <v>3.38</v>
      </c>
      <c r="I56" s="126">
        <f t="shared" si="2"/>
        <v>0.75147928994082847</v>
      </c>
      <c r="J56" s="127">
        <v>154</v>
      </c>
      <c r="K56" s="128">
        <v>1547.3</v>
      </c>
      <c r="L56" s="69">
        <v>47.702778000000002</v>
      </c>
      <c r="M56" s="69">
        <v>-99.949015000000003</v>
      </c>
      <c r="N56" s="119" t="s">
        <v>137</v>
      </c>
    </row>
    <row r="57" spans="1:14" s="100" customFormat="1" x14ac:dyDescent="0.25">
      <c r="A57" s="119">
        <v>53</v>
      </c>
      <c r="B57" s="119" t="s">
        <v>186</v>
      </c>
      <c r="C57" s="120" t="s">
        <v>389</v>
      </c>
      <c r="D57" s="123">
        <v>1957</v>
      </c>
      <c r="E57" s="123">
        <v>1981</v>
      </c>
      <c r="F57" s="123">
        <v>25</v>
      </c>
      <c r="G57" s="83">
        <v>2.33</v>
      </c>
      <c r="H57" s="83">
        <v>3.16</v>
      </c>
      <c r="I57" s="126">
        <f t="shared" si="2"/>
        <v>0.73734177215189878</v>
      </c>
      <c r="J57" s="127">
        <v>377</v>
      </c>
      <c r="K57" s="128">
        <v>1445</v>
      </c>
      <c r="L57" s="69">
        <v>48.448059000000001</v>
      </c>
      <c r="M57" s="69">
        <v>-99.102635000000006</v>
      </c>
      <c r="N57" s="119" t="s">
        <v>135</v>
      </c>
    </row>
    <row r="58" spans="1:14" s="100" customFormat="1" x14ac:dyDescent="0.25">
      <c r="A58" s="119">
        <v>54</v>
      </c>
      <c r="B58" s="119" t="s">
        <v>187</v>
      </c>
      <c r="C58" s="120" t="s">
        <v>390</v>
      </c>
      <c r="D58" s="123">
        <v>1974</v>
      </c>
      <c r="E58" s="123">
        <v>2010</v>
      </c>
      <c r="F58" s="123">
        <v>37</v>
      </c>
      <c r="G58" s="57">
        <v>533</v>
      </c>
      <c r="H58" s="57">
        <v>620.29999999999995</v>
      </c>
      <c r="I58" s="126">
        <f t="shared" si="2"/>
        <v>0.85926164758987589</v>
      </c>
      <c r="J58" s="127">
        <v>36178</v>
      </c>
      <c r="K58" s="129" t="s">
        <v>1</v>
      </c>
      <c r="L58" s="69">
        <v>49.870556000000001</v>
      </c>
      <c r="M58" s="69">
        <v>-100.1</v>
      </c>
      <c r="N58" s="119" t="s">
        <v>135</v>
      </c>
    </row>
    <row r="59" spans="1:14" s="100" customFormat="1" x14ac:dyDescent="0.25">
      <c r="A59" s="119">
        <v>55</v>
      </c>
      <c r="B59" s="119" t="s">
        <v>188</v>
      </c>
      <c r="C59" s="120" t="s">
        <v>391</v>
      </c>
      <c r="D59" s="123">
        <v>1962</v>
      </c>
      <c r="E59" s="123">
        <v>2009</v>
      </c>
      <c r="F59" s="123">
        <v>48</v>
      </c>
      <c r="G59" s="57">
        <v>294.7</v>
      </c>
      <c r="H59" s="57">
        <v>438.9</v>
      </c>
      <c r="I59" s="126">
        <f t="shared" si="2"/>
        <v>0.67145135566188197</v>
      </c>
      <c r="J59" s="127">
        <v>32510</v>
      </c>
      <c r="K59" s="129" t="s">
        <v>1</v>
      </c>
      <c r="L59" s="69">
        <v>50.110278000000001</v>
      </c>
      <c r="M59" s="69">
        <v>-101.035833</v>
      </c>
      <c r="N59" s="119" t="s">
        <v>135</v>
      </c>
    </row>
    <row r="60" spans="1:14" s="100" customFormat="1" x14ac:dyDescent="0.25">
      <c r="A60" s="119">
        <v>56</v>
      </c>
      <c r="B60" s="119" t="s">
        <v>189</v>
      </c>
      <c r="C60" s="120" t="s">
        <v>392</v>
      </c>
      <c r="D60" s="123">
        <v>1915</v>
      </c>
      <c r="E60" s="123">
        <v>1917</v>
      </c>
      <c r="F60" s="123">
        <v>3</v>
      </c>
      <c r="G60" s="74">
        <v>12.04</v>
      </c>
      <c r="H60" s="74">
        <v>29.5</v>
      </c>
      <c r="I60" s="126">
        <f t="shared" si="2"/>
        <v>0.40813559322033893</v>
      </c>
      <c r="J60" s="127">
        <v>19266.39</v>
      </c>
      <c r="K60" s="129" t="s">
        <v>1</v>
      </c>
      <c r="L60" s="69">
        <v>49.266666999999998</v>
      </c>
      <c r="M60" s="69">
        <v>-100.976944</v>
      </c>
      <c r="N60" s="119" t="s">
        <v>135</v>
      </c>
    </row>
    <row r="61" spans="1:14" s="100" customFormat="1" x14ac:dyDescent="0.25">
      <c r="A61" s="119">
        <v>57</v>
      </c>
      <c r="B61" s="119" t="s">
        <v>190</v>
      </c>
      <c r="C61" s="120" t="s">
        <v>393</v>
      </c>
      <c r="D61" s="123">
        <v>1931</v>
      </c>
      <c r="E61" s="123">
        <v>2011</v>
      </c>
      <c r="F61" s="123">
        <v>81</v>
      </c>
      <c r="G61" s="74">
        <v>44.91</v>
      </c>
      <c r="H61" s="74">
        <v>74.959999999999994</v>
      </c>
      <c r="I61" s="126">
        <f t="shared" si="2"/>
        <v>0.59911953041622201</v>
      </c>
      <c r="J61" s="127">
        <v>6600</v>
      </c>
      <c r="K61" s="128">
        <v>1402.45</v>
      </c>
      <c r="L61" s="69">
        <v>48.996408000000002</v>
      </c>
      <c r="M61" s="69">
        <v>-100.958489</v>
      </c>
      <c r="N61" s="119" t="s">
        <v>135</v>
      </c>
    </row>
    <row r="62" spans="1:14" s="100" customFormat="1" x14ac:dyDescent="0.25">
      <c r="A62" s="119">
        <v>58</v>
      </c>
      <c r="B62" s="119" t="s">
        <v>191</v>
      </c>
      <c r="C62" s="120" t="s">
        <v>394</v>
      </c>
      <c r="D62" s="123">
        <v>1938</v>
      </c>
      <c r="E62" s="123">
        <v>2011</v>
      </c>
      <c r="F62" s="123">
        <v>74</v>
      </c>
      <c r="G62" s="74">
        <v>58.28</v>
      </c>
      <c r="H62" s="74">
        <v>71.430000000000007</v>
      </c>
      <c r="I62" s="126">
        <f t="shared" si="2"/>
        <v>0.81590368192636142</v>
      </c>
      <c r="J62" s="127">
        <v>4700</v>
      </c>
      <c r="K62" s="128">
        <v>1427.56</v>
      </c>
      <c r="L62" s="69">
        <v>48.505550999999997</v>
      </c>
      <c r="M62" s="69">
        <v>-100.434853</v>
      </c>
      <c r="N62" s="119" t="s">
        <v>135</v>
      </c>
    </row>
    <row r="63" spans="1:14" s="100" customFormat="1" x14ac:dyDescent="0.25">
      <c r="A63" s="119">
        <v>59</v>
      </c>
      <c r="B63" s="119" t="s">
        <v>192</v>
      </c>
      <c r="C63" s="120" t="s">
        <v>395</v>
      </c>
      <c r="D63" s="123">
        <v>1938</v>
      </c>
      <c r="E63" s="123">
        <v>2011</v>
      </c>
      <c r="F63" s="123">
        <v>74</v>
      </c>
      <c r="G63" s="74">
        <v>37.57</v>
      </c>
      <c r="H63" s="74">
        <v>55.8</v>
      </c>
      <c r="I63" s="126">
        <f t="shared" si="2"/>
        <v>0.6732974910394266</v>
      </c>
      <c r="J63" s="127">
        <v>4400</v>
      </c>
      <c r="K63" s="128">
        <v>1464.87</v>
      </c>
      <c r="L63" s="69">
        <v>48.159728999999999</v>
      </c>
      <c r="M63" s="69">
        <v>-100.729586</v>
      </c>
      <c r="N63" s="119" t="s">
        <v>135</v>
      </c>
    </row>
    <row r="64" spans="1:14" s="100" customFormat="1" x14ac:dyDescent="0.25">
      <c r="A64" s="119">
        <v>60</v>
      </c>
      <c r="B64" s="119" t="s">
        <v>193</v>
      </c>
      <c r="C64" s="120" t="s">
        <v>396</v>
      </c>
      <c r="D64" s="123">
        <v>1904</v>
      </c>
      <c r="E64" s="123">
        <v>2000</v>
      </c>
      <c r="F64" s="123">
        <v>97</v>
      </c>
      <c r="G64" s="74">
        <v>23.74</v>
      </c>
      <c r="H64" s="74">
        <v>34.409999999999997</v>
      </c>
      <c r="I64" s="126">
        <f t="shared" si="2"/>
        <v>0.68991572217378672</v>
      </c>
      <c r="J64" s="127">
        <v>3900</v>
      </c>
      <c r="K64" s="128">
        <v>1545.75</v>
      </c>
      <c r="L64" s="69">
        <v>48.245843000000001</v>
      </c>
      <c r="M64" s="69">
        <v>-101.371275</v>
      </c>
      <c r="N64" s="119" t="s">
        <v>135</v>
      </c>
    </row>
    <row r="65" spans="1:14" s="100" customFormat="1" x14ac:dyDescent="0.25">
      <c r="A65" s="119">
        <v>61</v>
      </c>
      <c r="B65" s="119" t="s">
        <v>194</v>
      </c>
      <c r="C65" s="120" t="s">
        <v>397</v>
      </c>
      <c r="D65" s="123">
        <v>1950</v>
      </c>
      <c r="E65" s="123">
        <v>2011</v>
      </c>
      <c r="F65" s="123">
        <v>62</v>
      </c>
      <c r="G65" s="74">
        <v>25.3</v>
      </c>
      <c r="H65" s="74">
        <v>35</v>
      </c>
      <c r="I65" s="126">
        <f t="shared" si="2"/>
        <v>0.72285714285714286</v>
      </c>
      <c r="J65" s="127">
        <v>3270</v>
      </c>
      <c r="K65" s="128">
        <v>1560.73</v>
      </c>
      <c r="L65" s="69">
        <v>48.372236000000001</v>
      </c>
      <c r="M65" s="69">
        <v>-101.505441</v>
      </c>
      <c r="N65" s="119" t="s">
        <v>135</v>
      </c>
    </row>
    <row r="66" spans="1:14" s="100" customFormat="1" x14ac:dyDescent="0.25">
      <c r="A66" s="119">
        <v>62</v>
      </c>
      <c r="B66" s="119" t="s">
        <v>195</v>
      </c>
      <c r="C66" s="120" t="s">
        <v>398</v>
      </c>
      <c r="D66" s="123">
        <v>1931</v>
      </c>
      <c r="E66" s="123">
        <v>2011</v>
      </c>
      <c r="F66" s="123">
        <v>81</v>
      </c>
      <c r="G66" s="74">
        <v>10.81</v>
      </c>
      <c r="H66" s="74">
        <v>16.2</v>
      </c>
      <c r="I66" s="126">
        <f t="shared" si="2"/>
        <v>0.66728395061728396</v>
      </c>
      <c r="J66" s="127">
        <v>3040</v>
      </c>
      <c r="K66" s="128">
        <v>1603.73</v>
      </c>
      <c r="L66" s="69">
        <v>48.990015999999997</v>
      </c>
      <c r="M66" s="69">
        <v>-101.95822099999999</v>
      </c>
      <c r="N66" s="119" t="s">
        <v>135</v>
      </c>
    </row>
    <row r="67" spans="1:14" s="100" customFormat="1" x14ac:dyDescent="0.25">
      <c r="A67" s="119">
        <v>63</v>
      </c>
      <c r="B67" s="119" t="s">
        <v>196</v>
      </c>
      <c r="C67" s="120" t="s">
        <v>399</v>
      </c>
      <c r="D67" s="123">
        <v>1991</v>
      </c>
      <c r="E67" s="123">
        <v>2010</v>
      </c>
      <c r="F67" s="123">
        <v>20</v>
      </c>
      <c r="G67" s="83">
        <v>4.71</v>
      </c>
      <c r="H67" s="74">
        <v>14.19</v>
      </c>
      <c r="I67" s="126">
        <f t="shared" si="2"/>
        <v>0.33192389006342493</v>
      </c>
      <c r="J67" s="127">
        <v>2335.9050000000002</v>
      </c>
      <c r="K67" s="129" t="s">
        <v>1</v>
      </c>
      <c r="L67" s="69">
        <v>49.232778000000003</v>
      </c>
      <c r="M67" s="69">
        <v>-102.228056</v>
      </c>
      <c r="N67" s="119" t="s">
        <v>135</v>
      </c>
    </row>
    <row r="68" spans="1:14" s="100" customFormat="1" x14ac:dyDescent="0.25">
      <c r="A68" s="119">
        <v>64</v>
      </c>
      <c r="B68" s="119" t="s">
        <v>197</v>
      </c>
      <c r="C68" s="120" t="s">
        <v>400</v>
      </c>
      <c r="D68" s="123">
        <v>1992</v>
      </c>
      <c r="E68" s="123">
        <v>2010</v>
      </c>
      <c r="F68" s="123">
        <v>19</v>
      </c>
      <c r="G68" s="83">
        <v>1.54</v>
      </c>
      <c r="H68" s="83">
        <v>2.09</v>
      </c>
      <c r="I68" s="126">
        <f t="shared" si="2"/>
        <v>0.73684210526315796</v>
      </c>
      <c r="J68" s="127">
        <v>1818.5309999999999</v>
      </c>
      <c r="K68" s="129" t="s">
        <v>1</v>
      </c>
      <c r="L68" s="69">
        <v>49.522778000000002</v>
      </c>
      <c r="M68" s="69">
        <v>-102.16972199999999</v>
      </c>
      <c r="N68" s="119" t="s">
        <v>135</v>
      </c>
    </row>
    <row r="69" spans="1:14" s="100" customFormat="1" x14ac:dyDescent="0.25">
      <c r="A69" s="119">
        <v>65</v>
      </c>
      <c r="B69" s="119" t="s">
        <v>198</v>
      </c>
      <c r="C69" s="120" t="s">
        <v>401</v>
      </c>
      <c r="D69" s="123">
        <v>1960</v>
      </c>
      <c r="E69" s="123">
        <v>2010</v>
      </c>
      <c r="F69" s="123">
        <v>51</v>
      </c>
      <c r="G69" s="83">
        <v>1.67</v>
      </c>
      <c r="H69" s="83">
        <v>6.61</v>
      </c>
      <c r="I69" s="126">
        <f t="shared" si="2"/>
        <v>0.25264750378214823</v>
      </c>
      <c r="J69" s="127">
        <v>1868.7239999999999</v>
      </c>
      <c r="K69" s="129" t="s">
        <v>1</v>
      </c>
      <c r="L69" s="69">
        <v>49.104166999999997</v>
      </c>
      <c r="M69" s="69">
        <v>-103.013333</v>
      </c>
      <c r="N69" s="119" t="s">
        <v>135</v>
      </c>
    </row>
    <row r="70" spans="1:14" s="100" customFormat="1" x14ac:dyDescent="0.25">
      <c r="A70" s="119">
        <v>66</v>
      </c>
      <c r="B70" s="119" t="s">
        <v>199</v>
      </c>
      <c r="C70" s="120" t="s">
        <v>402</v>
      </c>
      <c r="D70" s="123">
        <v>1959</v>
      </c>
      <c r="E70" s="123">
        <v>2007</v>
      </c>
      <c r="F70" s="123">
        <v>49</v>
      </c>
      <c r="G70" s="83">
        <v>0.57999999999999996</v>
      </c>
      <c r="H70" s="83">
        <v>1.58</v>
      </c>
      <c r="I70" s="126">
        <f t="shared" si="2"/>
        <v>0.36708860759493667</v>
      </c>
      <c r="J70" s="127">
        <v>1239.3810000000001</v>
      </c>
      <c r="K70" s="129" t="s">
        <v>1</v>
      </c>
      <c r="L70" s="69">
        <v>49.000278000000002</v>
      </c>
      <c r="M70" s="69">
        <v>-103.352222</v>
      </c>
      <c r="N70" s="119" t="s">
        <v>135</v>
      </c>
    </row>
    <row r="71" spans="1:14" s="100" customFormat="1" x14ac:dyDescent="0.25">
      <c r="A71" s="119">
        <v>67</v>
      </c>
      <c r="B71" s="119" t="s">
        <v>200</v>
      </c>
      <c r="C71" s="120" t="s">
        <v>403</v>
      </c>
      <c r="D71" s="123">
        <v>1973</v>
      </c>
      <c r="E71" s="123">
        <v>2010</v>
      </c>
      <c r="F71" s="123">
        <v>38</v>
      </c>
      <c r="G71" s="83">
        <v>4.76</v>
      </c>
      <c r="H71" s="83">
        <v>8.6</v>
      </c>
      <c r="I71" s="126">
        <f t="shared" si="2"/>
        <v>0.55348837209302326</v>
      </c>
      <c r="J71" s="127">
        <v>1340</v>
      </c>
      <c r="K71" s="129" t="s">
        <v>1</v>
      </c>
      <c r="L71" s="69">
        <v>50.400278</v>
      </c>
      <c r="M71" s="69">
        <v>-105.397778</v>
      </c>
      <c r="N71" s="119" t="s">
        <v>135</v>
      </c>
    </row>
    <row r="72" spans="1:14" s="100" customFormat="1" x14ac:dyDescent="0.25">
      <c r="A72" s="119">
        <v>68</v>
      </c>
      <c r="B72" s="119" t="s">
        <v>201</v>
      </c>
      <c r="C72" s="120" t="s">
        <v>404</v>
      </c>
      <c r="D72" s="123">
        <v>1947</v>
      </c>
      <c r="E72" s="123">
        <v>1953</v>
      </c>
      <c r="F72" s="123">
        <v>7</v>
      </c>
      <c r="G72" s="83">
        <v>9.02</v>
      </c>
      <c r="H72" s="74">
        <v>10.98</v>
      </c>
      <c r="I72" s="126">
        <f t="shared" ref="I72:I103" si="3">G72/H72</f>
        <v>0.82149362477231325</v>
      </c>
      <c r="J72" s="127">
        <v>1020</v>
      </c>
      <c r="K72" s="128">
        <v>1850</v>
      </c>
      <c r="L72" s="69">
        <v>48.197499999999998</v>
      </c>
      <c r="M72" s="69">
        <v>-103.597222</v>
      </c>
      <c r="N72" s="119" t="s">
        <v>137</v>
      </c>
    </row>
    <row r="73" spans="1:14" s="100" customFormat="1" x14ac:dyDescent="0.25">
      <c r="A73" s="119">
        <v>69</v>
      </c>
      <c r="B73" s="119" t="s">
        <v>202</v>
      </c>
      <c r="C73" s="120" t="s">
        <v>405</v>
      </c>
      <c r="D73" s="123">
        <v>1955</v>
      </c>
      <c r="E73" s="123">
        <v>1982</v>
      </c>
      <c r="F73" s="123">
        <v>28</v>
      </c>
      <c r="G73" s="83">
        <v>7.98</v>
      </c>
      <c r="H73" s="83">
        <v>9</v>
      </c>
      <c r="I73" s="126">
        <f t="shared" si="3"/>
        <v>0.88666666666666671</v>
      </c>
      <c r="J73" s="127">
        <v>775</v>
      </c>
      <c r="K73" s="128">
        <v>1863.18</v>
      </c>
      <c r="L73" s="69">
        <v>48.284467999999997</v>
      </c>
      <c r="M73" s="69">
        <v>-103.57297199999999</v>
      </c>
      <c r="N73" s="119" t="s">
        <v>135</v>
      </c>
    </row>
    <row r="74" spans="1:14" s="100" customFormat="1" x14ac:dyDescent="0.25">
      <c r="A74" s="119">
        <v>70</v>
      </c>
      <c r="B74" s="119" t="s">
        <v>203</v>
      </c>
      <c r="C74" s="120" t="s">
        <v>406</v>
      </c>
      <c r="D74" s="123">
        <v>1929</v>
      </c>
      <c r="E74" s="123">
        <v>1964</v>
      </c>
      <c r="F74" s="123">
        <v>36</v>
      </c>
      <c r="G74" s="94">
        <v>10370</v>
      </c>
      <c r="H74" s="94">
        <v>18400</v>
      </c>
      <c r="I74" s="126">
        <f t="shared" si="3"/>
        <v>0.56358695652173918</v>
      </c>
      <c r="J74" s="127">
        <v>164500</v>
      </c>
      <c r="K74" s="128">
        <v>1830.2</v>
      </c>
      <c r="L74" s="69">
        <v>48.108078999999996</v>
      </c>
      <c r="M74" s="69">
        <v>-103.714645</v>
      </c>
      <c r="N74" s="119" t="s">
        <v>135</v>
      </c>
    </row>
    <row r="75" spans="1:14" s="100" customFormat="1" x14ac:dyDescent="0.25">
      <c r="A75" s="119">
        <v>71</v>
      </c>
      <c r="B75" s="119" t="s">
        <v>204</v>
      </c>
      <c r="C75" s="120" t="s">
        <v>407</v>
      </c>
      <c r="D75" s="123">
        <v>1959</v>
      </c>
      <c r="E75" s="123">
        <v>2011</v>
      </c>
      <c r="F75" s="123">
        <v>53</v>
      </c>
      <c r="G75" s="94">
        <v>6934</v>
      </c>
      <c r="H75" s="94">
        <v>8995</v>
      </c>
      <c r="I75" s="126">
        <f t="shared" si="3"/>
        <v>0.77087270705947752</v>
      </c>
      <c r="J75" s="127">
        <v>91557</v>
      </c>
      <c r="K75" s="128">
        <v>1883.4</v>
      </c>
      <c r="L75" s="69">
        <v>48.125019999999999</v>
      </c>
      <c r="M75" s="69">
        <v>-104.472731</v>
      </c>
      <c r="N75" s="119" t="s">
        <v>135</v>
      </c>
    </row>
    <row r="76" spans="1:14" s="100" customFormat="1" x14ac:dyDescent="0.25">
      <c r="A76" s="119">
        <v>72</v>
      </c>
      <c r="B76" s="119" t="s">
        <v>205</v>
      </c>
      <c r="C76" s="120" t="s">
        <v>408</v>
      </c>
      <c r="D76" s="123">
        <v>1982</v>
      </c>
      <c r="E76" s="123">
        <v>1991</v>
      </c>
      <c r="F76" s="123">
        <v>10</v>
      </c>
      <c r="G76" s="83">
        <v>6.09</v>
      </c>
      <c r="H76" s="74">
        <v>11.45</v>
      </c>
      <c r="I76" s="126">
        <f t="shared" si="3"/>
        <v>0.53187772925764198</v>
      </c>
      <c r="J76" s="127">
        <v>2684</v>
      </c>
      <c r="K76" s="128">
        <v>1896.5</v>
      </c>
      <c r="L76" s="69">
        <v>48.164465</v>
      </c>
      <c r="M76" s="69">
        <v>-104.629682</v>
      </c>
      <c r="N76" s="119" t="s">
        <v>137</v>
      </c>
    </row>
    <row r="77" spans="1:14" s="100" customFormat="1" x14ac:dyDescent="0.25">
      <c r="A77" s="119">
        <v>73</v>
      </c>
      <c r="B77" s="119" t="s">
        <v>206</v>
      </c>
      <c r="C77" s="120" t="s">
        <v>409</v>
      </c>
      <c r="D77" s="123">
        <v>1909</v>
      </c>
      <c r="E77" s="123">
        <v>1920</v>
      </c>
      <c r="F77" s="123">
        <v>12</v>
      </c>
      <c r="G77" s="83">
        <v>5.46</v>
      </c>
      <c r="H77" s="74">
        <v>10.32</v>
      </c>
      <c r="I77" s="126">
        <f t="shared" si="3"/>
        <v>0.52906976744186041</v>
      </c>
      <c r="J77" s="127">
        <v>2447</v>
      </c>
      <c r="K77" s="128">
        <v>1910</v>
      </c>
      <c r="L77" s="69">
        <v>48.257139000000002</v>
      </c>
      <c r="M77" s="69">
        <v>-104.723597</v>
      </c>
      <c r="N77" s="119" t="s">
        <v>137</v>
      </c>
    </row>
    <row r="78" spans="1:14" s="100" customFormat="1" x14ac:dyDescent="0.25">
      <c r="A78" s="119">
        <v>74</v>
      </c>
      <c r="B78" s="119" t="s">
        <v>207</v>
      </c>
      <c r="C78" s="120" t="s">
        <v>410</v>
      </c>
      <c r="D78" s="123">
        <v>1982</v>
      </c>
      <c r="E78" s="123">
        <v>2010</v>
      </c>
      <c r="F78" s="123">
        <v>29</v>
      </c>
      <c r="G78" s="74">
        <v>15.85</v>
      </c>
      <c r="H78" s="74">
        <v>18.420000000000002</v>
      </c>
      <c r="I78" s="126">
        <f t="shared" si="3"/>
        <v>0.86047774158523338</v>
      </c>
      <c r="J78" s="127">
        <v>967</v>
      </c>
      <c r="K78" s="128">
        <v>2000</v>
      </c>
      <c r="L78" s="69">
        <v>48.672804999999997</v>
      </c>
      <c r="M78" s="69">
        <v>-104.51217800000001</v>
      </c>
      <c r="N78" s="119" t="s">
        <v>135</v>
      </c>
    </row>
    <row r="79" spans="1:14" s="100" customFormat="1" x14ac:dyDescent="0.25">
      <c r="A79" s="119">
        <v>75</v>
      </c>
      <c r="B79" s="119" t="s">
        <v>208</v>
      </c>
      <c r="C79" s="120" t="s">
        <v>411</v>
      </c>
      <c r="D79" s="123">
        <v>1949</v>
      </c>
      <c r="E79" s="123">
        <v>1952</v>
      </c>
      <c r="F79" s="123">
        <v>4</v>
      </c>
      <c r="G79" s="83">
        <v>2.54</v>
      </c>
      <c r="H79" s="83">
        <v>6.62</v>
      </c>
      <c r="I79" s="126">
        <f t="shared" si="3"/>
        <v>0.38368580060422963</v>
      </c>
      <c r="J79" s="127">
        <v>850</v>
      </c>
      <c r="K79" s="128">
        <v>1980</v>
      </c>
      <c r="L79" s="69">
        <v>48.766081</v>
      </c>
      <c r="M79" s="69">
        <v>-104.57809399999999</v>
      </c>
      <c r="N79" s="119" t="s">
        <v>137</v>
      </c>
    </row>
    <row r="80" spans="1:14" s="100" customFormat="1" x14ac:dyDescent="0.25">
      <c r="A80" s="119">
        <v>76</v>
      </c>
      <c r="B80" s="119" t="s">
        <v>209</v>
      </c>
      <c r="C80" s="120" t="s">
        <v>412</v>
      </c>
      <c r="D80" s="123">
        <v>1948</v>
      </c>
      <c r="E80" s="123">
        <v>1971</v>
      </c>
      <c r="F80" s="123">
        <v>24</v>
      </c>
      <c r="G80" s="83">
        <v>1.05</v>
      </c>
      <c r="H80" s="83">
        <v>1.95</v>
      </c>
      <c r="I80" s="126">
        <f t="shared" si="3"/>
        <v>0.53846153846153855</v>
      </c>
      <c r="J80" s="127">
        <v>279</v>
      </c>
      <c r="K80" s="128">
        <v>2120</v>
      </c>
      <c r="L80" s="69">
        <v>48.910874999999997</v>
      </c>
      <c r="M80" s="69">
        <v>-104.939097</v>
      </c>
      <c r="N80" s="119" t="s">
        <v>137</v>
      </c>
    </row>
    <row r="81" spans="1:14" s="100" customFormat="1" x14ac:dyDescent="0.25">
      <c r="A81" s="119">
        <v>77</v>
      </c>
      <c r="B81" s="119" t="s">
        <v>210</v>
      </c>
      <c r="C81" s="120" t="s">
        <v>413</v>
      </c>
      <c r="D81" s="123">
        <v>1982</v>
      </c>
      <c r="E81" s="123">
        <v>2011</v>
      </c>
      <c r="F81" s="123">
        <v>30</v>
      </c>
      <c r="G81" s="74">
        <v>14.78</v>
      </c>
      <c r="H81" s="74">
        <v>18.420000000000002</v>
      </c>
      <c r="I81" s="126">
        <f t="shared" si="3"/>
        <v>0.80238870792616712</v>
      </c>
      <c r="J81" s="127">
        <v>3174</v>
      </c>
      <c r="K81" s="128">
        <v>1953.16</v>
      </c>
      <c r="L81" s="69">
        <v>48.170851999999996</v>
      </c>
      <c r="M81" s="69">
        <v>-105.17887</v>
      </c>
      <c r="N81" s="119" t="s">
        <v>135</v>
      </c>
    </row>
    <row r="82" spans="1:14" s="100" customFormat="1" x14ac:dyDescent="0.25">
      <c r="A82" s="119">
        <v>78</v>
      </c>
      <c r="B82" s="119" t="s">
        <v>211</v>
      </c>
      <c r="C82" s="120" t="s">
        <v>414</v>
      </c>
      <c r="D82" s="123">
        <v>1976</v>
      </c>
      <c r="E82" s="123">
        <v>1978</v>
      </c>
      <c r="F82" s="123">
        <v>3</v>
      </c>
      <c r="G82" s="83">
        <v>2.1800000000000002</v>
      </c>
      <c r="H82" s="83">
        <v>3.37</v>
      </c>
      <c r="I82" s="126">
        <f t="shared" si="3"/>
        <v>0.64688427299703266</v>
      </c>
      <c r="J82" s="127">
        <v>722</v>
      </c>
      <c r="K82" s="128">
        <v>2370.4699999999998</v>
      </c>
      <c r="L82" s="69">
        <v>48.852246000000001</v>
      </c>
      <c r="M82" s="69">
        <v>-105.42138300000001</v>
      </c>
      <c r="N82" s="119" t="s">
        <v>137</v>
      </c>
    </row>
    <row r="83" spans="1:14" s="100" customFormat="1" x14ac:dyDescent="0.25">
      <c r="A83" s="119">
        <v>79</v>
      </c>
      <c r="B83" s="119" t="s">
        <v>212</v>
      </c>
      <c r="C83" s="120" t="s">
        <v>415</v>
      </c>
      <c r="D83" s="123">
        <v>1976</v>
      </c>
      <c r="E83" s="123">
        <v>1984</v>
      </c>
      <c r="F83" s="123">
        <v>9</v>
      </c>
      <c r="G83" s="83">
        <v>3.21</v>
      </c>
      <c r="H83" s="83">
        <v>4.93</v>
      </c>
      <c r="I83" s="126">
        <f t="shared" si="3"/>
        <v>0.65111561866125767</v>
      </c>
      <c r="J83" s="127">
        <v>1974</v>
      </c>
      <c r="K83" s="128">
        <v>2100</v>
      </c>
      <c r="L83" s="69">
        <v>47.901961</v>
      </c>
      <c r="M83" s="69">
        <v>-105.215538</v>
      </c>
      <c r="N83" s="119" t="s">
        <v>137</v>
      </c>
    </row>
    <row r="84" spans="1:14" s="100" customFormat="1" x14ac:dyDescent="0.25">
      <c r="A84" s="119">
        <v>80</v>
      </c>
      <c r="B84" s="119" t="s">
        <v>213</v>
      </c>
      <c r="C84" s="120" t="s">
        <v>416</v>
      </c>
      <c r="D84" s="123">
        <v>1975</v>
      </c>
      <c r="E84" s="123">
        <v>2003</v>
      </c>
      <c r="F84" s="123">
        <v>29</v>
      </c>
      <c r="G84" s="83">
        <v>0.71</v>
      </c>
      <c r="H84" s="83">
        <v>3.12</v>
      </c>
      <c r="I84" s="126">
        <f t="shared" si="3"/>
        <v>0.22756410256410253</v>
      </c>
      <c r="J84" s="127">
        <v>547</v>
      </c>
      <c r="K84" s="128">
        <v>2394.3200000000002</v>
      </c>
      <c r="L84" s="69">
        <v>47.414175</v>
      </c>
      <c r="M84" s="69">
        <v>-105.57555499999999</v>
      </c>
      <c r="N84" s="119" t="s">
        <v>135</v>
      </c>
    </row>
    <row r="85" spans="1:14" s="100" customFormat="1" x14ac:dyDescent="0.25">
      <c r="A85" s="119">
        <v>81</v>
      </c>
      <c r="B85" s="119" t="s">
        <v>214</v>
      </c>
      <c r="C85" s="120" t="s">
        <v>417</v>
      </c>
      <c r="D85" s="123">
        <v>1929</v>
      </c>
      <c r="E85" s="123">
        <v>2011</v>
      </c>
      <c r="F85" s="123">
        <v>83</v>
      </c>
      <c r="G85" s="94">
        <v>6023</v>
      </c>
      <c r="H85" s="94">
        <v>10160</v>
      </c>
      <c r="I85" s="126">
        <f t="shared" si="3"/>
        <v>0.59281496062992123</v>
      </c>
      <c r="J85" s="127">
        <v>82290</v>
      </c>
      <c r="K85" s="128">
        <v>1958.57</v>
      </c>
      <c r="L85" s="69">
        <v>48.066684000000002</v>
      </c>
      <c r="M85" s="69">
        <v>-105.53249599999999</v>
      </c>
      <c r="N85" s="119" t="s">
        <v>135</v>
      </c>
    </row>
    <row r="86" spans="1:14" s="100" customFormat="1" x14ac:dyDescent="0.25">
      <c r="A86" s="119">
        <v>82</v>
      </c>
      <c r="B86" s="119" t="s">
        <v>215</v>
      </c>
      <c r="C86" s="120" t="s">
        <v>418</v>
      </c>
      <c r="D86" s="123">
        <v>1944</v>
      </c>
      <c r="E86" s="123">
        <v>1999</v>
      </c>
      <c r="F86" s="123">
        <v>56</v>
      </c>
      <c r="G86" s="94">
        <v>7435</v>
      </c>
      <c r="H86" s="94">
        <v>11560</v>
      </c>
      <c r="I86" s="126">
        <f t="shared" si="3"/>
        <v>0.64316608996539792</v>
      </c>
      <c r="J86" s="127">
        <v>57556</v>
      </c>
      <c r="K86" s="128">
        <v>2018</v>
      </c>
      <c r="L86" s="69">
        <v>48.044184999999999</v>
      </c>
      <c r="M86" s="69">
        <v>-106.356421</v>
      </c>
      <c r="N86" s="119" t="s">
        <v>135</v>
      </c>
    </row>
    <row r="87" spans="1:14" s="100" customFormat="1" x14ac:dyDescent="0.25">
      <c r="A87" s="119">
        <v>83</v>
      </c>
      <c r="B87" s="119" t="s">
        <v>216</v>
      </c>
      <c r="C87" s="120" t="s">
        <v>419</v>
      </c>
      <c r="D87" s="123">
        <v>1940</v>
      </c>
      <c r="E87" s="123">
        <v>2011</v>
      </c>
      <c r="F87" s="123">
        <v>72</v>
      </c>
      <c r="G87" s="57">
        <v>145.5</v>
      </c>
      <c r="H87" s="57">
        <v>284.5</v>
      </c>
      <c r="I87" s="126">
        <f t="shared" si="3"/>
        <v>0.51142355008787344</v>
      </c>
      <c r="J87" s="127">
        <v>22332</v>
      </c>
      <c r="K87" s="128">
        <v>2027.75</v>
      </c>
      <c r="L87" s="69">
        <v>48.129742</v>
      </c>
      <c r="M87" s="69">
        <v>-106.364476</v>
      </c>
      <c r="N87" s="119" t="s">
        <v>135</v>
      </c>
    </row>
    <row r="88" spans="1:14" s="100" customFormat="1" x14ac:dyDescent="0.25">
      <c r="A88" s="119">
        <v>84</v>
      </c>
      <c r="B88" s="119" t="s">
        <v>217</v>
      </c>
      <c r="C88" s="120" t="s">
        <v>420</v>
      </c>
      <c r="D88" s="123">
        <v>1988</v>
      </c>
      <c r="E88" s="123">
        <v>1992</v>
      </c>
      <c r="F88" s="123">
        <v>5</v>
      </c>
      <c r="G88" s="74">
        <v>25.34</v>
      </c>
      <c r="H88" s="57">
        <v>106.4</v>
      </c>
      <c r="I88" s="126">
        <f t="shared" si="3"/>
        <v>0.2381578947368421</v>
      </c>
      <c r="J88" s="127">
        <v>21078</v>
      </c>
      <c r="K88" s="129" t="s">
        <v>1</v>
      </c>
      <c r="L88" s="69">
        <v>48.307777999999999</v>
      </c>
      <c r="M88" s="69">
        <v>-106.822222</v>
      </c>
      <c r="N88" s="119" t="s">
        <v>135</v>
      </c>
    </row>
    <row r="89" spans="1:14" s="100" customFormat="1" x14ac:dyDescent="0.25">
      <c r="A89" s="119">
        <v>85</v>
      </c>
      <c r="B89" s="119" t="s">
        <v>218</v>
      </c>
      <c r="C89" s="120" t="s">
        <v>421</v>
      </c>
      <c r="D89" s="123">
        <v>1915</v>
      </c>
      <c r="E89" s="123">
        <v>1924</v>
      </c>
      <c r="F89" s="123">
        <v>10</v>
      </c>
      <c r="G89" s="74">
        <v>80.400000000000006</v>
      </c>
      <c r="H89" s="57">
        <v>207</v>
      </c>
      <c r="I89" s="126">
        <f t="shared" si="3"/>
        <v>0.38840579710144929</v>
      </c>
      <c r="J89" s="127">
        <v>20926</v>
      </c>
      <c r="K89" s="129" t="s">
        <v>1</v>
      </c>
      <c r="L89" s="69">
        <v>48.372777999999997</v>
      </c>
      <c r="M89" s="69">
        <v>-106.973056</v>
      </c>
      <c r="N89" s="119" t="s">
        <v>137</v>
      </c>
    </row>
    <row r="90" spans="1:14" s="100" customFormat="1" x14ac:dyDescent="0.25">
      <c r="A90" s="119">
        <v>86</v>
      </c>
      <c r="B90" s="119" t="s">
        <v>219</v>
      </c>
      <c r="C90" s="120" t="s">
        <v>422</v>
      </c>
      <c r="D90" s="123">
        <v>1988</v>
      </c>
      <c r="E90" s="123">
        <v>2011</v>
      </c>
      <c r="F90" s="123">
        <v>24</v>
      </c>
      <c r="G90" s="74">
        <v>93.31</v>
      </c>
      <c r="H90" s="57">
        <v>156.6</v>
      </c>
      <c r="I90" s="126">
        <f t="shared" si="3"/>
        <v>0.59584929757343552</v>
      </c>
      <c r="J90" s="127">
        <v>17670</v>
      </c>
      <c r="K90" s="129" t="s">
        <v>1</v>
      </c>
      <c r="L90" s="69">
        <v>48.509166999999998</v>
      </c>
      <c r="M90" s="69">
        <v>-107.218611</v>
      </c>
      <c r="N90" s="119" t="s">
        <v>137</v>
      </c>
    </row>
    <row r="91" spans="1:14" s="100" customFormat="1" x14ac:dyDescent="0.25">
      <c r="A91" s="119">
        <v>87</v>
      </c>
      <c r="B91" s="119" t="s">
        <v>220</v>
      </c>
      <c r="C91" s="120" t="s">
        <v>423</v>
      </c>
      <c r="D91" s="123">
        <v>1911</v>
      </c>
      <c r="E91" s="123">
        <v>1921</v>
      </c>
      <c r="F91" s="123">
        <v>11</v>
      </c>
      <c r="G91" s="57">
        <v>105.5</v>
      </c>
      <c r="H91" s="57">
        <v>214</v>
      </c>
      <c r="I91" s="126">
        <f t="shared" si="3"/>
        <v>0.4929906542056075</v>
      </c>
      <c r="J91" s="127">
        <v>11762</v>
      </c>
      <c r="K91" s="129" t="s">
        <v>1</v>
      </c>
      <c r="L91" s="69">
        <v>48.361666999999997</v>
      </c>
      <c r="M91" s="69">
        <v>-107.86277800000001</v>
      </c>
      <c r="N91" s="119" t="s">
        <v>137</v>
      </c>
    </row>
    <row r="92" spans="1:14" s="100" customFormat="1" x14ac:dyDescent="0.25">
      <c r="A92" s="119">
        <v>88</v>
      </c>
      <c r="B92" s="119" t="s">
        <v>221</v>
      </c>
      <c r="C92" s="120" t="s">
        <v>424</v>
      </c>
      <c r="D92" s="123">
        <v>1971</v>
      </c>
      <c r="E92" s="123">
        <v>2005</v>
      </c>
      <c r="F92" s="123">
        <v>35</v>
      </c>
      <c r="G92" s="83">
        <v>4.63</v>
      </c>
      <c r="H92" s="74">
        <v>14.71</v>
      </c>
      <c r="I92" s="126">
        <f t="shared" si="3"/>
        <v>0.31475186947654654</v>
      </c>
      <c r="J92" s="127">
        <v>2554</v>
      </c>
      <c r="K92" s="128">
        <v>2330</v>
      </c>
      <c r="L92" s="69">
        <v>47.349443000000001</v>
      </c>
      <c r="M92" s="69">
        <v>-106.357814</v>
      </c>
      <c r="N92" s="119" t="s">
        <v>135</v>
      </c>
    </row>
    <row r="93" spans="1:14" s="100" customFormat="1" x14ac:dyDescent="0.25">
      <c r="A93" s="119">
        <v>89</v>
      </c>
      <c r="B93" s="119" t="s">
        <v>222</v>
      </c>
      <c r="C93" s="120" t="s">
        <v>425</v>
      </c>
      <c r="D93" s="123">
        <v>1935</v>
      </c>
      <c r="E93" s="123">
        <v>2011</v>
      </c>
      <c r="F93" s="123">
        <v>77</v>
      </c>
      <c r="G93" s="94">
        <v>5190</v>
      </c>
      <c r="H93" s="94">
        <v>6358</v>
      </c>
      <c r="I93" s="126">
        <f t="shared" si="3"/>
        <v>0.8162944322113872</v>
      </c>
      <c r="J93" s="127">
        <v>40987</v>
      </c>
      <c r="K93" s="129" t="s">
        <v>1</v>
      </c>
      <c r="L93" s="69">
        <v>47.631388999999999</v>
      </c>
      <c r="M93" s="69">
        <v>-108.6875</v>
      </c>
      <c r="N93" s="119" t="s">
        <v>135</v>
      </c>
    </row>
    <row r="94" spans="1:14" s="100" customFormat="1" x14ac:dyDescent="0.25">
      <c r="A94" s="119">
        <v>90</v>
      </c>
      <c r="B94" s="119" t="s">
        <v>223</v>
      </c>
      <c r="C94" s="120" t="s">
        <v>426</v>
      </c>
      <c r="D94" s="123">
        <v>1935</v>
      </c>
      <c r="E94" s="123">
        <v>1967</v>
      </c>
      <c r="F94" s="123">
        <v>33</v>
      </c>
      <c r="G94" s="94">
        <v>4477</v>
      </c>
      <c r="H94" s="94">
        <v>5975</v>
      </c>
      <c r="I94" s="126">
        <f t="shared" si="3"/>
        <v>0.74928870292887029</v>
      </c>
      <c r="J94" s="127">
        <v>40763</v>
      </c>
      <c r="K94" s="129" t="s">
        <v>1</v>
      </c>
      <c r="L94" s="69">
        <v>47.73</v>
      </c>
      <c r="M94" s="69">
        <v>-108.93472199999999</v>
      </c>
      <c r="N94" s="119" t="s">
        <v>137</v>
      </c>
    </row>
    <row r="95" spans="1:14" s="100" customFormat="1" x14ac:dyDescent="0.25">
      <c r="A95" s="119">
        <v>91</v>
      </c>
      <c r="B95" s="119" t="s">
        <v>224</v>
      </c>
      <c r="C95" s="120" t="s">
        <v>427</v>
      </c>
      <c r="D95" s="123">
        <v>1935</v>
      </c>
      <c r="E95" s="123">
        <v>2011</v>
      </c>
      <c r="F95" s="123">
        <v>77</v>
      </c>
      <c r="G95" s="74">
        <v>58.57</v>
      </c>
      <c r="H95" s="74">
        <v>97.87</v>
      </c>
      <c r="I95" s="126">
        <f t="shared" si="3"/>
        <v>0.59844691938285477</v>
      </c>
      <c r="J95" s="127">
        <v>7846</v>
      </c>
      <c r="K95" s="129" t="s">
        <v>1</v>
      </c>
      <c r="L95" s="69">
        <v>46.994444000000001</v>
      </c>
      <c r="M95" s="69">
        <v>-107.88888900000001</v>
      </c>
      <c r="N95" s="119" t="s">
        <v>135</v>
      </c>
    </row>
    <row r="96" spans="1:14" s="100" customFormat="1" x14ac:dyDescent="0.25">
      <c r="A96" s="119">
        <v>92</v>
      </c>
      <c r="B96" s="119" t="s">
        <v>225</v>
      </c>
      <c r="C96" s="120" t="s">
        <v>428</v>
      </c>
      <c r="D96" s="123">
        <v>1963</v>
      </c>
      <c r="E96" s="123">
        <v>1965</v>
      </c>
      <c r="F96" s="123">
        <v>3</v>
      </c>
      <c r="G96" s="74">
        <v>94.91</v>
      </c>
      <c r="H96" s="57">
        <v>134</v>
      </c>
      <c r="I96" s="126">
        <f t="shared" si="3"/>
        <v>0.70828358208955222</v>
      </c>
      <c r="J96" s="127">
        <v>5941</v>
      </c>
      <c r="K96" s="129" t="s">
        <v>1</v>
      </c>
      <c r="L96" s="69">
        <v>46.922221999999998</v>
      </c>
      <c r="M96" s="69">
        <v>-107.919167</v>
      </c>
      <c r="N96" s="119" t="s">
        <v>137</v>
      </c>
    </row>
    <row r="97" spans="1:14" s="100" customFormat="1" x14ac:dyDescent="0.25">
      <c r="A97" s="119">
        <v>93</v>
      </c>
      <c r="B97" s="119" t="s">
        <v>226</v>
      </c>
      <c r="C97" s="120" t="s">
        <v>429</v>
      </c>
      <c r="D97" s="123">
        <v>1934</v>
      </c>
      <c r="E97" s="123">
        <v>2010</v>
      </c>
      <c r="F97" s="123">
        <v>77</v>
      </c>
      <c r="G97" s="94">
        <v>5047</v>
      </c>
      <c r="H97" s="94">
        <v>7391</v>
      </c>
      <c r="I97" s="126">
        <f t="shared" si="3"/>
        <v>0.6828575294276823</v>
      </c>
      <c r="J97" s="127">
        <v>68392</v>
      </c>
      <c r="K97" s="128">
        <v>1881.3</v>
      </c>
      <c r="L97" s="69">
        <v>47.678350000000002</v>
      </c>
      <c r="M97" s="69">
        <v>-104.156603</v>
      </c>
      <c r="N97" s="119" t="s">
        <v>135</v>
      </c>
    </row>
    <row r="98" spans="1:14" s="100" customFormat="1" x14ac:dyDescent="0.25">
      <c r="A98" s="119">
        <v>94</v>
      </c>
      <c r="B98" s="119" t="s">
        <v>227</v>
      </c>
      <c r="C98" s="120" t="s">
        <v>430</v>
      </c>
      <c r="D98" s="123">
        <v>2003</v>
      </c>
      <c r="E98" s="123">
        <v>2010</v>
      </c>
      <c r="F98" s="123">
        <v>8</v>
      </c>
      <c r="G98" s="94">
        <v>4976</v>
      </c>
      <c r="H98" s="94">
        <v>6373</v>
      </c>
      <c r="I98" s="126">
        <f t="shared" si="3"/>
        <v>0.78079397458026045</v>
      </c>
      <c r="J98" s="127">
        <v>66739</v>
      </c>
      <c r="K98" s="128">
        <v>2040</v>
      </c>
      <c r="L98" s="69">
        <v>47.105845000000002</v>
      </c>
      <c r="M98" s="69">
        <v>-104.719127</v>
      </c>
      <c r="N98" s="119" t="s">
        <v>135</v>
      </c>
    </row>
    <row r="99" spans="1:14" s="100" customFormat="1" x14ac:dyDescent="0.25">
      <c r="A99" s="119">
        <v>95</v>
      </c>
      <c r="B99" s="119" t="s">
        <v>228</v>
      </c>
      <c r="C99" s="120" t="s">
        <v>431</v>
      </c>
      <c r="D99" s="123">
        <v>1978</v>
      </c>
      <c r="E99" s="123">
        <v>1991</v>
      </c>
      <c r="F99" s="123">
        <v>14</v>
      </c>
      <c r="G99" s="83">
        <v>0.22</v>
      </c>
      <c r="H99" s="83">
        <v>0.9</v>
      </c>
      <c r="I99" s="126">
        <f t="shared" si="3"/>
        <v>0.24444444444444444</v>
      </c>
      <c r="J99" s="127">
        <v>669</v>
      </c>
      <c r="K99" s="128">
        <v>2590</v>
      </c>
      <c r="L99" s="69">
        <v>46.421393000000002</v>
      </c>
      <c r="M99" s="69">
        <v>-104.761627</v>
      </c>
      <c r="N99" s="119" t="s">
        <v>137</v>
      </c>
    </row>
    <row r="100" spans="1:14" s="100" customFormat="1" x14ac:dyDescent="0.25">
      <c r="A100" s="119">
        <v>96</v>
      </c>
      <c r="B100" s="119" t="s">
        <v>229</v>
      </c>
      <c r="C100" s="120" t="s">
        <v>432</v>
      </c>
      <c r="D100" s="123">
        <v>1929</v>
      </c>
      <c r="E100" s="123">
        <v>2011</v>
      </c>
      <c r="F100" s="123">
        <v>83</v>
      </c>
      <c r="G100" s="94">
        <v>5665</v>
      </c>
      <c r="H100" s="94">
        <v>7373</v>
      </c>
      <c r="I100" s="126">
        <f t="shared" si="3"/>
        <v>0.76834395768343955</v>
      </c>
      <c r="J100" s="127">
        <v>48253</v>
      </c>
      <c r="K100" s="128">
        <v>2333.3000000000002</v>
      </c>
      <c r="L100" s="69">
        <v>46.421669999999999</v>
      </c>
      <c r="M100" s="69">
        <v>-105.861115</v>
      </c>
      <c r="N100" s="119" t="s">
        <v>135</v>
      </c>
    </row>
    <row r="101" spans="1:14" s="100" customFormat="1" x14ac:dyDescent="0.25">
      <c r="A101" s="119">
        <v>97</v>
      </c>
      <c r="B101" s="119" t="s">
        <v>230</v>
      </c>
      <c r="C101" s="120" t="s">
        <v>433</v>
      </c>
      <c r="D101" s="123">
        <v>1975</v>
      </c>
      <c r="E101" s="123">
        <v>1983</v>
      </c>
      <c r="F101" s="123">
        <v>9</v>
      </c>
      <c r="G101" s="94">
        <v>6888</v>
      </c>
      <c r="H101" s="94">
        <v>8756</v>
      </c>
      <c r="I101" s="126">
        <f t="shared" si="3"/>
        <v>0.78666057560529923</v>
      </c>
      <c r="J101" s="127">
        <v>42847</v>
      </c>
      <c r="K101" s="129" t="s">
        <v>1</v>
      </c>
      <c r="L101" s="69">
        <v>46.398057999999999</v>
      </c>
      <c r="M101" s="69">
        <v>-105.89556</v>
      </c>
      <c r="N101" s="119" t="s">
        <v>137</v>
      </c>
    </row>
    <row r="102" spans="1:14" s="100" customFormat="1" x14ac:dyDescent="0.25">
      <c r="A102" s="119">
        <v>98</v>
      </c>
      <c r="B102" s="119" t="s">
        <v>231</v>
      </c>
      <c r="C102" s="120" t="s">
        <v>434</v>
      </c>
      <c r="D102" s="123">
        <v>1978</v>
      </c>
      <c r="E102" s="123">
        <v>2011</v>
      </c>
      <c r="F102" s="123">
        <v>34</v>
      </c>
      <c r="G102" s="94">
        <v>5654</v>
      </c>
      <c r="H102" s="94">
        <v>6686</v>
      </c>
      <c r="I102" s="126">
        <f t="shared" si="3"/>
        <v>0.84564762189650011</v>
      </c>
      <c r="J102" s="127">
        <v>39455</v>
      </c>
      <c r="K102" s="128">
        <v>2504.62</v>
      </c>
      <c r="L102" s="69">
        <v>46.266106000000001</v>
      </c>
      <c r="M102" s="69">
        <v>-106.690591</v>
      </c>
      <c r="N102" s="119" t="s">
        <v>135</v>
      </c>
    </row>
    <row r="103" spans="1:14" s="100" customFormat="1" x14ac:dyDescent="0.25">
      <c r="A103" s="119">
        <v>99</v>
      </c>
      <c r="B103" s="119" t="s">
        <v>232</v>
      </c>
      <c r="C103" s="120" t="s">
        <v>435</v>
      </c>
      <c r="D103" s="123">
        <v>1929</v>
      </c>
      <c r="E103" s="123">
        <v>2011</v>
      </c>
      <c r="F103" s="123">
        <v>83</v>
      </c>
      <c r="G103" s="94">
        <v>3484</v>
      </c>
      <c r="H103" s="94">
        <v>3987</v>
      </c>
      <c r="I103" s="126">
        <f t="shared" si="3"/>
        <v>0.87383997993478801</v>
      </c>
      <c r="J103" s="127">
        <v>11408</v>
      </c>
      <c r="K103" s="128">
        <v>3081.36</v>
      </c>
      <c r="L103" s="69">
        <v>45.8</v>
      </c>
      <c r="M103" s="69">
        <v>-108.467778</v>
      </c>
      <c r="N103" s="119" t="s">
        <v>135</v>
      </c>
    </row>
    <row r="104" spans="1:14" s="100" customFormat="1" x14ac:dyDescent="0.25">
      <c r="A104" s="119">
        <v>100</v>
      </c>
      <c r="B104" s="119" t="s">
        <v>233</v>
      </c>
      <c r="C104" s="120" t="s">
        <v>436</v>
      </c>
      <c r="D104" s="123">
        <v>1946</v>
      </c>
      <c r="E104" s="123">
        <v>1980</v>
      </c>
      <c r="F104" s="123">
        <v>35</v>
      </c>
      <c r="G104" s="94">
        <v>2036</v>
      </c>
      <c r="H104" s="94">
        <v>3074</v>
      </c>
      <c r="I104" s="126">
        <f t="shared" ref="I104:I114" si="4">G104/H104</f>
        <v>0.66232921275211454</v>
      </c>
      <c r="J104" s="127">
        <v>22885</v>
      </c>
      <c r="K104" s="128">
        <v>2690</v>
      </c>
      <c r="L104" s="69">
        <v>46.146943999999998</v>
      </c>
      <c r="M104" s="69">
        <v>-107.46722200000001</v>
      </c>
      <c r="N104" s="119" t="s">
        <v>137</v>
      </c>
    </row>
    <row r="105" spans="1:14" s="100" customFormat="1" x14ac:dyDescent="0.25">
      <c r="A105" s="119">
        <v>101</v>
      </c>
      <c r="B105" s="119" t="s">
        <v>234</v>
      </c>
      <c r="C105" s="120" t="s">
        <v>437</v>
      </c>
      <c r="D105" s="123">
        <v>1946</v>
      </c>
      <c r="E105" s="123">
        <v>2011</v>
      </c>
      <c r="F105" s="123">
        <v>66</v>
      </c>
      <c r="G105" s="94">
        <v>2018</v>
      </c>
      <c r="H105" s="94">
        <v>2956</v>
      </c>
      <c r="I105" s="126">
        <f t="shared" si="4"/>
        <v>0.68267929634641411</v>
      </c>
      <c r="J105" s="127">
        <v>22414</v>
      </c>
      <c r="K105" s="128">
        <v>2700</v>
      </c>
      <c r="L105" s="69">
        <v>46.124443999999997</v>
      </c>
      <c r="M105" s="69">
        <v>-107.468611</v>
      </c>
      <c r="N105" s="119" t="s">
        <v>135</v>
      </c>
    </row>
    <row r="106" spans="1:14" s="100" customFormat="1" x14ac:dyDescent="0.25">
      <c r="A106" s="119">
        <v>102</v>
      </c>
      <c r="B106" s="119" t="s">
        <v>235</v>
      </c>
      <c r="C106" s="120" t="s">
        <v>438</v>
      </c>
      <c r="D106" s="123">
        <v>1905</v>
      </c>
      <c r="E106" s="123">
        <v>1924</v>
      </c>
      <c r="F106" s="123">
        <v>20</v>
      </c>
      <c r="G106" s="94">
        <v>2345</v>
      </c>
      <c r="H106" s="94">
        <v>2919</v>
      </c>
      <c r="I106" s="126">
        <f t="shared" si="4"/>
        <v>0.80335731414868106</v>
      </c>
      <c r="J106" s="127">
        <v>20722</v>
      </c>
      <c r="K106" s="128">
        <v>2900</v>
      </c>
      <c r="L106" s="69">
        <v>45.729166999999997</v>
      </c>
      <c r="M106" s="69">
        <v>-107.580833</v>
      </c>
      <c r="N106" s="119" t="s">
        <v>137</v>
      </c>
    </row>
    <row r="107" spans="1:14" s="100" customFormat="1" x14ac:dyDescent="0.25">
      <c r="A107" s="119">
        <v>103</v>
      </c>
      <c r="B107" s="119" t="s">
        <v>236</v>
      </c>
      <c r="C107" s="120" t="s">
        <v>439</v>
      </c>
      <c r="D107" s="123">
        <v>1954</v>
      </c>
      <c r="E107" s="123">
        <v>2011</v>
      </c>
      <c r="F107" s="123">
        <v>58</v>
      </c>
      <c r="G107" s="57">
        <v>109.7</v>
      </c>
      <c r="H107" s="57">
        <v>138.9</v>
      </c>
      <c r="I107" s="126">
        <f t="shared" si="4"/>
        <v>0.78977681785457166</v>
      </c>
      <c r="J107" s="127">
        <v>1294</v>
      </c>
      <c r="K107" s="128">
        <v>2882.29</v>
      </c>
      <c r="L107" s="69">
        <v>45.735556000000003</v>
      </c>
      <c r="M107" s="69">
        <v>-107.557222</v>
      </c>
      <c r="N107" s="119" t="s">
        <v>135</v>
      </c>
    </row>
    <row r="108" spans="1:14" s="100" customFormat="1" x14ac:dyDescent="0.25">
      <c r="A108" s="119">
        <v>104</v>
      </c>
      <c r="B108" s="119" t="s">
        <v>237</v>
      </c>
      <c r="C108" s="120" t="s">
        <v>440</v>
      </c>
      <c r="D108" s="123">
        <v>1939</v>
      </c>
      <c r="E108" s="123">
        <v>1959</v>
      </c>
      <c r="F108" s="123">
        <v>21</v>
      </c>
      <c r="G108" s="74">
        <v>95.69</v>
      </c>
      <c r="H108" s="57">
        <v>126</v>
      </c>
      <c r="I108" s="126">
        <f t="shared" si="4"/>
        <v>0.75944444444444448</v>
      </c>
      <c r="J108" s="127">
        <v>1181</v>
      </c>
      <c r="K108" s="128">
        <v>3045</v>
      </c>
      <c r="L108" s="69">
        <v>45.567222000000001</v>
      </c>
      <c r="M108" s="69">
        <v>-107.453333</v>
      </c>
      <c r="N108" s="119" t="s">
        <v>137</v>
      </c>
    </row>
    <row r="109" spans="1:14" s="100" customFormat="1" x14ac:dyDescent="0.25">
      <c r="A109" s="119">
        <v>105</v>
      </c>
      <c r="B109" s="119" t="s">
        <v>238</v>
      </c>
      <c r="C109" s="120" t="s">
        <v>441</v>
      </c>
      <c r="D109" s="123">
        <v>1977</v>
      </c>
      <c r="E109" s="123">
        <v>2003</v>
      </c>
      <c r="F109" s="123">
        <v>27</v>
      </c>
      <c r="G109" s="74">
        <v>98.36</v>
      </c>
      <c r="H109" s="57">
        <v>107.2</v>
      </c>
      <c r="I109" s="126">
        <f t="shared" si="4"/>
        <v>0.91753731343283584</v>
      </c>
      <c r="J109" s="127">
        <v>428</v>
      </c>
      <c r="K109" s="128">
        <v>3600</v>
      </c>
      <c r="L109" s="69">
        <v>45.176943999999999</v>
      </c>
      <c r="M109" s="69">
        <v>-107.39444399999999</v>
      </c>
      <c r="N109" s="119" t="s">
        <v>137</v>
      </c>
    </row>
    <row r="110" spans="1:14" s="100" customFormat="1" x14ac:dyDescent="0.25">
      <c r="A110" s="119">
        <v>106</v>
      </c>
      <c r="B110" s="119" t="s">
        <v>239</v>
      </c>
      <c r="C110" s="120" t="s">
        <v>442</v>
      </c>
      <c r="D110" s="123">
        <v>1975</v>
      </c>
      <c r="E110" s="123">
        <v>2005</v>
      </c>
      <c r="F110" s="123">
        <v>31</v>
      </c>
      <c r="G110" s="83">
        <v>3.94</v>
      </c>
      <c r="H110" s="83">
        <v>7.66</v>
      </c>
      <c r="I110" s="126">
        <f t="shared" si="4"/>
        <v>0.51436031331592691</v>
      </c>
      <c r="J110" s="127">
        <v>1302</v>
      </c>
      <c r="K110" s="128">
        <v>2450</v>
      </c>
      <c r="L110" s="69">
        <v>46.264719999999997</v>
      </c>
      <c r="M110" s="69">
        <v>-106.47558100000001</v>
      </c>
      <c r="N110" s="119" t="s">
        <v>137</v>
      </c>
    </row>
    <row r="111" spans="1:14" s="100" customFormat="1" x14ac:dyDescent="0.25">
      <c r="A111" s="119">
        <v>107</v>
      </c>
      <c r="B111" s="119" t="s">
        <v>240</v>
      </c>
      <c r="C111" s="120" t="s">
        <v>443</v>
      </c>
      <c r="D111" s="123">
        <v>1948</v>
      </c>
      <c r="E111" s="123">
        <v>1951</v>
      </c>
      <c r="F111" s="123">
        <v>4</v>
      </c>
      <c r="G111" s="83">
        <v>2.02</v>
      </c>
      <c r="H111" s="83">
        <v>7.52</v>
      </c>
      <c r="I111" s="126">
        <f t="shared" si="4"/>
        <v>0.26861702127659576</v>
      </c>
      <c r="J111" s="127">
        <v>1279</v>
      </c>
      <c r="K111" s="128">
        <v>2540</v>
      </c>
      <c r="L111" s="69">
        <v>46.198092000000003</v>
      </c>
      <c r="M111" s="69">
        <v>-106.484028</v>
      </c>
      <c r="N111" s="119" t="s">
        <v>137</v>
      </c>
    </row>
    <row r="112" spans="1:14" s="100" customFormat="1" x14ac:dyDescent="0.25">
      <c r="A112" s="119">
        <v>108</v>
      </c>
      <c r="B112" s="119" t="s">
        <v>241</v>
      </c>
      <c r="C112" s="120" t="s">
        <v>444</v>
      </c>
      <c r="D112" s="123">
        <v>1939</v>
      </c>
      <c r="E112" s="123">
        <v>1942</v>
      </c>
      <c r="F112" s="123">
        <v>4</v>
      </c>
      <c r="G112" s="83">
        <v>0.06</v>
      </c>
      <c r="H112" s="83">
        <v>9.31</v>
      </c>
      <c r="I112" s="126">
        <f t="shared" si="4"/>
        <v>6.4446831364124591E-3</v>
      </c>
      <c r="J112" s="127">
        <v>1193</v>
      </c>
      <c r="K112" s="128">
        <v>2620</v>
      </c>
      <c r="L112" s="69">
        <v>46.112774999999999</v>
      </c>
      <c r="M112" s="69">
        <v>-106.452799</v>
      </c>
      <c r="N112" s="119" t="s">
        <v>137</v>
      </c>
    </row>
    <row r="113" spans="1:14" s="100" customFormat="1" x14ac:dyDescent="0.25">
      <c r="A113" s="119">
        <v>109</v>
      </c>
      <c r="B113" s="119" t="s">
        <v>242</v>
      </c>
      <c r="C113" s="120" t="s">
        <v>445</v>
      </c>
      <c r="D113" s="123">
        <v>1975</v>
      </c>
      <c r="E113" s="123">
        <v>2005</v>
      </c>
      <c r="F113" s="123">
        <v>31</v>
      </c>
      <c r="G113" s="83">
        <v>5.77</v>
      </c>
      <c r="H113" s="83">
        <v>7.17</v>
      </c>
      <c r="I113" s="126">
        <f t="shared" si="4"/>
        <v>0.80474198047419798</v>
      </c>
      <c r="J113" s="127">
        <v>799</v>
      </c>
      <c r="K113" s="128">
        <v>3000</v>
      </c>
      <c r="L113" s="69">
        <v>45.767496000000001</v>
      </c>
      <c r="M113" s="69">
        <v>-106.570021</v>
      </c>
      <c r="N113" s="119" t="s">
        <v>135</v>
      </c>
    </row>
    <row r="114" spans="1:14" s="100" customFormat="1" x14ac:dyDescent="0.25">
      <c r="A114" s="119">
        <v>110</v>
      </c>
      <c r="B114" s="119" t="s">
        <v>243</v>
      </c>
      <c r="C114" s="120" t="s">
        <v>446</v>
      </c>
      <c r="D114" s="123">
        <v>1980</v>
      </c>
      <c r="E114" s="123">
        <v>2010</v>
      </c>
      <c r="F114" s="123">
        <v>31</v>
      </c>
      <c r="G114" s="83">
        <v>1.52</v>
      </c>
      <c r="H114" s="83">
        <v>1.94</v>
      </c>
      <c r="I114" s="126">
        <f t="shared" si="4"/>
        <v>0.78350515463917525</v>
      </c>
      <c r="J114" s="127">
        <v>123</v>
      </c>
      <c r="K114" s="128">
        <v>3780</v>
      </c>
      <c r="L114" s="69">
        <v>45.361089</v>
      </c>
      <c r="M114" s="69">
        <v>-106.990342</v>
      </c>
      <c r="N114" s="119" t="s">
        <v>135</v>
      </c>
    </row>
    <row r="115" spans="1:14" s="100" customFormat="1" x14ac:dyDescent="0.25">
      <c r="A115" s="119">
        <v>111</v>
      </c>
      <c r="B115" s="119" t="s">
        <v>244</v>
      </c>
      <c r="C115" s="120" t="s">
        <v>447</v>
      </c>
      <c r="D115" s="123">
        <v>1982</v>
      </c>
      <c r="E115" s="123">
        <v>1984</v>
      </c>
      <c r="F115" s="123">
        <v>3</v>
      </c>
      <c r="G115" s="75">
        <v>0</v>
      </c>
      <c r="H115" s="75">
        <v>0</v>
      </c>
      <c r="I115" s="126">
        <v>0</v>
      </c>
      <c r="J115" s="127">
        <v>35.5</v>
      </c>
      <c r="K115" s="128">
        <v>4180</v>
      </c>
      <c r="L115" s="69">
        <v>45.245807999999997</v>
      </c>
      <c r="M115" s="69">
        <v>-106.96784700000001</v>
      </c>
      <c r="N115" s="119" t="s">
        <v>137</v>
      </c>
    </row>
    <row r="116" spans="1:14" s="100" customFormat="1" x14ac:dyDescent="0.25">
      <c r="A116" s="119">
        <v>112</v>
      </c>
      <c r="B116" s="119" t="s">
        <v>245</v>
      </c>
      <c r="C116" s="120" t="s">
        <v>448</v>
      </c>
      <c r="D116" s="123">
        <v>1947</v>
      </c>
      <c r="E116" s="123">
        <v>2011</v>
      </c>
      <c r="F116" s="123">
        <v>65</v>
      </c>
      <c r="G116" s="57">
        <v>139.19999999999999</v>
      </c>
      <c r="H116" s="57">
        <v>213.7</v>
      </c>
      <c r="I116" s="93" t="s">
        <v>1</v>
      </c>
      <c r="J116" s="127">
        <v>5397</v>
      </c>
      <c r="K116" s="128">
        <v>2360</v>
      </c>
      <c r="L116" s="69">
        <v>46.384725000000003</v>
      </c>
      <c r="M116" s="69">
        <v>-105.84528</v>
      </c>
      <c r="N116" s="119" t="s">
        <v>135</v>
      </c>
    </row>
    <row r="117" spans="1:14" s="100" customFormat="1" x14ac:dyDescent="0.25">
      <c r="A117" s="119">
        <v>113</v>
      </c>
      <c r="B117" s="119" t="s">
        <v>246</v>
      </c>
      <c r="C117" s="120" t="s">
        <v>449</v>
      </c>
      <c r="D117" s="123">
        <v>2005</v>
      </c>
      <c r="E117" s="123">
        <v>2010</v>
      </c>
      <c r="F117" s="123">
        <v>6</v>
      </c>
      <c r="G117" s="57">
        <v>192.8</v>
      </c>
      <c r="H117" s="57">
        <v>230.6</v>
      </c>
      <c r="I117" s="126">
        <f t="shared" ref="I117:I147" si="5">G117/H117</f>
        <v>0.83607979184735481</v>
      </c>
      <c r="J117" s="127">
        <v>4508</v>
      </c>
      <c r="K117" s="129" t="s">
        <v>1</v>
      </c>
      <c r="L117" s="69">
        <v>46.187502000000002</v>
      </c>
      <c r="M117" s="69">
        <v>-105.779996</v>
      </c>
      <c r="N117" s="119" t="s">
        <v>135</v>
      </c>
    </row>
    <row r="118" spans="1:14" s="100" customFormat="1" x14ac:dyDescent="0.25">
      <c r="A118" s="119">
        <v>114</v>
      </c>
      <c r="B118" s="119" t="s">
        <v>247</v>
      </c>
      <c r="C118" s="120" t="s">
        <v>450</v>
      </c>
      <c r="D118" s="123">
        <v>1974</v>
      </c>
      <c r="E118" s="123">
        <v>1983</v>
      </c>
      <c r="F118" s="123">
        <v>10</v>
      </c>
      <c r="G118" s="57">
        <v>263.7</v>
      </c>
      <c r="H118" s="57">
        <v>301.60000000000002</v>
      </c>
      <c r="I118" s="126">
        <f t="shared" si="5"/>
        <v>0.87433687002652505</v>
      </c>
      <c r="J118" s="127">
        <v>3948</v>
      </c>
      <c r="K118" s="128">
        <v>2760</v>
      </c>
      <c r="L118" s="69">
        <v>45.839722999999999</v>
      </c>
      <c r="M118" s="69">
        <v>-106.21973</v>
      </c>
      <c r="N118" s="119" t="s">
        <v>137</v>
      </c>
    </row>
    <row r="119" spans="1:14" s="100" customFormat="1" x14ac:dyDescent="0.25">
      <c r="A119" s="119">
        <v>115</v>
      </c>
      <c r="B119" s="119" t="s">
        <v>248</v>
      </c>
      <c r="C119" s="120" t="s">
        <v>451</v>
      </c>
      <c r="D119" s="123">
        <v>1967</v>
      </c>
      <c r="E119" s="123">
        <v>1972</v>
      </c>
      <c r="F119" s="123">
        <v>6</v>
      </c>
      <c r="G119" s="57">
        <v>319.5</v>
      </c>
      <c r="H119" s="57">
        <v>375.5</v>
      </c>
      <c r="I119" s="126">
        <f t="shared" si="5"/>
        <v>0.85086551264980026</v>
      </c>
      <c r="J119" s="127">
        <v>3830</v>
      </c>
      <c r="K119" s="128">
        <v>2790</v>
      </c>
      <c r="L119" s="69">
        <v>45.783335000000001</v>
      </c>
      <c r="M119" s="69">
        <v>-106.270009</v>
      </c>
      <c r="N119" s="119" t="s">
        <v>137</v>
      </c>
    </row>
    <row r="120" spans="1:14" s="100" customFormat="1" x14ac:dyDescent="0.25">
      <c r="A120" s="119">
        <v>116</v>
      </c>
      <c r="B120" s="119" t="s">
        <v>249</v>
      </c>
      <c r="C120" s="120" t="s">
        <v>452</v>
      </c>
      <c r="D120" s="123">
        <v>1980</v>
      </c>
      <c r="E120" s="123">
        <v>2011</v>
      </c>
      <c r="F120" s="123">
        <v>32</v>
      </c>
      <c r="G120" s="57">
        <v>224.6</v>
      </c>
      <c r="H120" s="57">
        <v>266.39999999999998</v>
      </c>
      <c r="I120" s="126">
        <f t="shared" si="5"/>
        <v>0.8430930930930931</v>
      </c>
      <c r="J120" s="127">
        <v>2621</v>
      </c>
      <c r="K120" s="128">
        <v>3060</v>
      </c>
      <c r="L120" s="69">
        <v>45.411659999999998</v>
      </c>
      <c r="M120" s="69">
        <v>-106.457808</v>
      </c>
      <c r="N120" s="119" t="s">
        <v>135</v>
      </c>
    </row>
    <row r="121" spans="1:14" s="100" customFormat="1" x14ac:dyDescent="0.25">
      <c r="A121" s="119">
        <v>117</v>
      </c>
      <c r="B121" s="119" t="s">
        <v>250</v>
      </c>
      <c r="C121" s="120" t="s">
        <v>453</v>
      </c>
      <c r="D121" s="123">
        <v>1940</v>
      </c>
      <c r="E121" s="123">
        <v>2011</v>
      </c>
      <c r="F121" s="123">
        <v>72</v>
      </c>
      <c r="G121" s="57">
        <v>247.9</v>
      </c>
      <c r="H121" s="57">
        <v>283.60000000000002</v>
      </c>
      <c r="I121" s="126">
        <f t="shared" si="5"/>
        <v>0.87411847672778553</v>
      </c>
      <c r="J121" s="127">
        <v>1770</v>
      </c>
      <c r="K121" s="128">
        <v>3344.4</v>
      </c>
      <c r="L121" s="69">
        <v>45.141367000000002</v>
      </c>
      <c r="M121" s="69">
        <v>-106.771449</v>
      </c>
      <c r="N121" s="119" t="s">
        <v>135</v>
      </c>
    </row>
    <row r="122" spans="1:14" s="100" customFormat="1" x14ac:dyDescent="0.25">
      <c r="A122" s="119">
        <v>118</v>
      </c>
      <c r="B122" s="119" t="s">
        <v>251</v>
      </c>
      <c r="C122" s="120" t="s">
        <v>454</v>
      </c>
      <c r="D122" s="123">
        <v>1929</v>
      </c>
      <c r="E122" s="123">
        <v>1937</v>
      </c>
      <c r="F122" s="123">
        <v>9</v>
      </c>
      <c r="G122" s="74">
        <v>95.59</v>
      </c>
      <c r="H122" s="57">
        <v>140.19999999999999</v>
      </c>
      <c r="I122" s="126">
        <f t="shared" si="5"/>
        <v>0.68181169757489313</v>
      </c>
      <c r="J122" s="127">
        <v>1585</v>
      </c>
      <c r="K122" s="128">
        <v>3430</v>
      </c>
      <c r="L122" s="69">
        <v>45.030531000000003</v>
      </c>
      <c r="M122" s="69">
        <v>-106.81451</v>
      </c>
      <c r="N122" s="119" t="s">
        <v>137</v>
      </c>
    </row>
    <row r="123" spans="1:14" s="100" customFormat="1" x14ac:dyDescent="0.25">
      <c r="A123" s="119">
        <v>119</v>
      </c>
      <c r="B123" s="119" t="s">
        <v>252</v>
      </c>
      <c r="C123" s="120" t="s">
        <v>455</v>
      </c>
      <c r="D123" s="123">
        <v>1961</v>
      </c>
      <c r="E123" s="123">
        <v>2011</v>
      </c>
      <c r="F123" s="123">
        <v>51</v>
      </c>
      <c r="G123" s="57">
        <v>186.6</v>
      </c>
      <c r="H123" s="57">
        <v>231.2</v>
      </c>
      <c r="I123" s="126">
        <f t="shared" si="5"/>
        <v>0.80709342560553632</v>
      </c>
      <c r="J123" s="127">
        <v>1453</v>
      </c>
      <c r="K123" s="128">
        <v>3429</v>
      </c>
      <c r="L123" s="69">
        <v>45.008862999999998</v>
      </c>
      <c r="M123" s="69">
        <v>-106.836178</v>
      </c>
      <c r="N123" s="119" t="s">
        <v>135</v>
      </c>
    </row>
    <row r="124" spans="1:14" s="100" customFormat="1" x14ac:dyDescent="0.25">
      <c r="A124" s="119">
        <v>120</v>
      </c>
      <c r="B124" s="119" t="s">
        <v>253</v>
      </c>
      <c r="C124" s="120" t="s">
        <v>456</v>
      </c>
      <c r="D124" s="123">
        <v>1939</v>
      </c>
      <c r="E124" s="123">
        <v>1956</v>
      </c>
      <c r="F124" s="123">
        <v>18</v>
      </c>
      <c r="G124" s="57">
        <v>140.1</v>
      </c>
      <c r="H124" s="57">
        <v>178.1</v>
      </c>
      <c r="I124" s="126">
        <f t="shared" si="5"/>
        <v>0.78663672094329029</v>
      </c>
      <c r="J124" s="127">
        <v>894</v>
      </c>
      <c r="K124" s="128">
        <v>3530</v>
      </c>
      <c r="L124" s="69">
        <v>44.944277999999997</v>
      </c>
      <c r="M124" s="69">
        <v>-106.94425</v>
      </c>
      <c r="N124" s="119" t="s">
        <v>137</v>
      </c>
    </row>
    <row r="125" spans="1:14" s="100" customFormat="1" x14ac:dyDescent="0.25">
      <c r="A125" s="119">
        <v>121</v>
      </c>
      <c r="B125" s="119" t="s">
        <v>254</v>
      </c>
      <c r="C125" s="120" t="s">
        <v>457</v>
      </c>
      <c r="D125" s="123">
        <v>2005</v>
      </c>
      <c r="E125" s="123">
        <v>2011</v>
      </c>
      <c r="F125" s="123">
        <v>7</v>
      </c>
      <c r="G125" s="74">
        <v>81.92</v>
      </c>
      <c r="H125" s="57">
        <v>100.4</v>
      </c>
      <c r="I125" s="126">
        <f t="shared" si="5"/>
        <v>0.8159362549800796</v>
      </c>
      <c r="J125" s="127">
        <v>478</v>
      </c>
      <c r="K125" s="128">
        <v>3620</v>
      </c>
      <c r="L125" s="69">
        <v>44.900249000000002</v>
      </c>
      <c r="M125" s="69">
        <v>-107.020905</v>
      </c>
      <c r="N125" s="119" t="s">
        <v>135</v>
      </c>
    </row>
    <row r="126" spans="1:14" s="100" customFormat="1" x14ac:dyDescent="0.25">
      <c r="A126" s="119">
        <v>122</v>
      </c>
      <c r="B126" s="119" t="s">
        <v>255</v>
      </c>
      <c r="C126" s="120" t="s">
        <v>458</v>
      </c>
      <c r="D126" s="123">
        <v>1939</v>
      </c>
      <c r="E126" s="123">
        <v>2011</v>
      </c>
      <c r="F126" s="123">
        <v>73</v>
      </c>
      <c r="G126" s="74">
        <v>97.01</v>
      </c>
      <c r="H126" s="57">
        <v>207.3</v>
      </c>
      <c r="I126" s="126">
        <f t="shared" si="5"/>
        <v>0.46796912686927161</v>
      </c>
      <c r="J126" s="127">
        <v>13068</v>
      </c>
      <c r="K126" s="128">
        <v>2384.6999999999998</v>
      </c>
      <c r="L126" s="69">
        <v>46.430003999999997</v>
      </c>
      <c r="M126" s="69">
        <v>-105.309983</v>
      </c>
      <c r="N126" s="119" t="s">
        <v>135</v>
      </c>
    </row>
    <row r="127" spans="1:14" s="100" customFormat="1" x14ac:dyDescent="0.25">
      <c r="A127" s="119">
        <v>123</v>
      </c>
      <c r="B127" s="119" t="s">
        <v>256</v>
      </c>
      <c r="C127" s="120" t="s">
        <v>459</v>
      </c>
      <c r="D127" s="123">
        <v>1963</v>
      </c>
      <c r="E127" s="123">
        <v>1971</v>
      </c>
      <c r="F127" s="123">
        <v>9</v>
      </c>
      <c r="G127" s="83">
        <v>3.94</v>
      </c>
      <c r="H127" s="83">
        <v>9.77</v>
      </c>
      <c r="I127" s="126">
        <f t="shared" si="5"/>
        <v>0.40327533265097237</v>
      </c>
      <c r="J127" s="127">
        <v>1974</v>
      </c>
      <c r="K127" s="128">
        <v>3020</v>
      </c>
      <c r="L127" s="69">
        <v>45.390267999999999</v>
      </c>
      <c r="M127" s="69">
        <v>-105.304711</v>
      </c>
      <c r="N127" s="119" t="s">
        <v>137</v>
      </c>
    </row>
    <row r="128" spans="1:14" s="100" customFormat="1" x14ac:dyDescent="0.25">
      <c r="A128" s="119">
        <v>124</v>
      </c>
      <c r="B128" s="119" t="s">
        <v>257</v>
      </c>
      <c r="C128" s="120" t="s">
        <v>460</v>
      </c>
      <c r="D128" s="123">
        <v>1939</v>
      </c>
      <c r="E128" s="123">
        <v>1942</v>
      </c>
      <c r="F128" s="123">
        <v>4</v>
      </c>
      <c r="G128" s="83">
        <v>0.39</v>
      </c>
      <c r="H128" s="83">
        <v>7.77</v>
      </c>
      <c r="I128" s="126">
        <f t="shared" si="5"/>
        <v>5.0193050193050197E-2</v>
      </c>
      <c r="J128" s="127">
        <v>1541</v>
      </c>
      <c r="K128" s="128">
        <v>3250</v>
      </c>
      <c r="L128" s="69">
        <v>45.104683000000001</v>
      </c>
      <c r="M128" s="69">
        <v>-105.330736</v>
      </c>
      <c r="N128" s="119" t="s">
        <v>137</v>
      </c>
    </row>
    <row r="129" spans="1:14" s="100" customFormat="1" x14ac:dyDescent="0.25">
      <c r="A129" s="119">
        <v>125</v>
      </c>
      <c r="B129" s="119" t="s">
        <v>258</v>
      </c>
      <c r="C129" s="120" t="s">
        <v>461</v>
      </c>
      <c r="D129" s="123">
        <v>1973</v>
      </c>
      <c r="E129" s="123">
        <v>2010</v>
      </c>
      <c r="F129" s="123">
        <v>38</v>
      </c>
      <c r="G129" s="83">
        <v>1.4</v>
      </c>
      <c r="H129" s="83">
        <v>7.11</v>
      </c>
      <c r="I129" s="126">
        <f t="shared" si="5"/>
        <v>0.19690576652601968</v>
      </c>
      <c r="J129" s="127">
        <v>1237</v>
      </c>
      <c r="K129" s="128">
        <v>3410</v>
      </c>
      <c r="L129" s="69">
        <v>44.926929000000001</v>
      </c>
      <c r="M129" s="69">
        <v>-105.35332699999999</v>
      </c>
      <c r="N129" s="119" t="s">
        <v>135</v>
      </c>
    </row>
    <row r="130" spans="1:14" s="100" customFormat="1" x14ac:dyDescent="0.25">
      <c r="A130" s="119">
        <v>126</v>
      </c>
      <c r="B130" s="119" t="s">
        <v>259</v>
      </c>
      <c r="C130" s="120" t="s">
        <v>462</v>
      </c>
      <c r="D130" s="123">
        <v>1976</v>
      </c>
      <c r="E130" s="123">
        <v>1980</v>
      </c>
      <c r="F130" s="123">
        <v>5</v>
      </c>
      <c r="G130" s="57">
        <v>123.8</v>
      </c>
      <c r="H130" s="57">
        <v>216.7</v>
      </c>
      <c r="I130" s="126">
        <f t="shared" si="5"/>
        <v>0.5712967235809876</v>
      </c>
      <c r="J130" s="127">
        <v>8748</v>
      </c>
      <c r="K130" s="128">
        <v>3016.3</v>
      </c>
      <c r="L130" s="69">
        <v>45.426935999999998</v>
      </c>
      <c r="M130" s="69">
        <v>-105.40193499999999</v>
      </c>
      <c r="N130" s="119" t="s">
        <v>137</v>
      </c>
    </row>
    <row r="131" spans="1:14" s="100" customFormat="1" x14ac:dyDescent="0.25">
      <c r="A131" s="119">
        <v>127</v>
      </c>
      <c r="B131" s="119" t="s">
        <v>260</v>
      </c>
      <c r="C131" s="120" t="s">
        <v>463</v>
      </c>
      <c r="D131" s="123">
        <v>1975</v>
      </c>
      <c r="E131" s="123">
        <v>2011</v>
      </c>
      <c r="F131" s="123">
        <v>37</v>
      </c>
      <c r="G131" s="57">
        <v>108.4</v>
      </c>
      <c r="H131" s="57">
        <v>216.1</v>
      </c>
      <c r="I131" s="126">
        <f t="shared" si="5"/>
        <v>0.50161962054604359</v>
      </c>
      <c r="J131" s="127">
        <v>8086</v>
      </c>
      <c r="K131" s="128">
        <v>3350.6</v>
      </c>
      <c r="L131" s="69">
        <v>45.057765000000003</v>
      </c>
      <c r="M131" s="69">
        <v>-105.878067</v>
      </c>
      <c r="N131" s="119" t="s">
        <v>135</v>
      </c>
    </row>
    <row r="132" spans="1:14" s="100" customFormat="1" x14ac:dyDescent="0.25">
      <c r="A132" s="119">
        <v>128</v>
      </c>
      <c r="B132" s="119" t="s">
        <v>261</v>
      </c>
      <c r="C132" s="120" t="s">
        <v>464</v>
      </c>
      <c r="D132" s="123">
        <v>1935</v>
      </c>
      <c r="E132" s="123">
        <v>2011</v>
      </c>
      <c r="F132" s="123">
        <v>77</v>
      </c>
      <c r="G132" s="74">
        <v>36.369999999999997</v>
      </c>
      <c r="H132" s="57">
        <v>103.1</v>
      </c>
      <c r="I132" s="126">
        <f t="shared" si="5"/>
        <v>0.35276430649854512</v>
      </c>
      <c r="J132" s="127">
        <v>6050</v>
      </c>
      <c r="K132" s="128">
        <v>3620</v>
      </c>
      <c r="L132" s="69">
        <v>44.649982000000001</v>
      </c>
      <c r="M132" s="69">
        <v>-106.127528</v>
      </c>
      <c r="N132" s="119" t="s">
        <v>135</v>
      </c>
    </row>
    <row r="133" spans="1:14" s="100" customFormat="1" x14ac:dyDescent="0.25">
      <c r="A133" s="119">
        <v>129</v>
      </c>
      <c r="B133" s="119" t="s">
        <v>262</v>
      </c>
      <c r="C133" s="120" t="s">
        <v>465</v>
      </c>
      <c r="D133" s="123">
        <v>2004</v>
      </c>
      <c r="E133" s="123">
        <v>2011</v>
      </c>
      <c r="F133" s="123">
        <v>8</v>
      </c>
      <c r="G133" s="74">
        <v>38.35</v>
      </c>
      <c r="H133" s="74">
        <v>77.75</v>
      </c>
      <c r="I133" s="126">
        <f t="shared" si="5"/>
        <v>0.49324758842443733</v>
      </c>
      <c r="J133" s="127">
        <v>4290</v>
      </c>
      <c r="K133" s="128">
        <v>4000</v>
      </c>
      <c r="L133" s="69">
        <v>44.144424000000001</v>
      </c>
      <c r="M133" s="69">
        <v>-106.139191</v>
      </c>
      <c r="N133" s="119" t="s">
        <v>135</v>
      </c>
    </row>
    <row r="134" spans="1:14" s="100" customFormat="1" x14ac:dyDescent="0.25">
      <c r="A134" s="119">
        <v>130</v>
      </c>
      <c r="B134" s="119" t="s">
        <v>263</v>
      </c>
      <c r="C134" s="120" t="s">
        <v>466</v>
      </c>
      <c r="D134" s="123">
        <v>1986</v>
      </c>
      <c r="E134" s="123">
        <v>1997</v>
      </c>
      <c r="F134" s="123">
        <v>12</v>
      </c>
      <c r="G134" s="74">
        <v>62.49</v>
      </c>
      <c r="H134" s="57">
        <v>128.6</v>
      </c>
      <c r="I134" s="126">
        <f t="shared" si="5"/>
        <v>0.48592534992223951</v>
      </c>
      <c r="J134" s="127">
        <v>3090</v>
      </c>
      <c r="K134" s="128">
        <v>4372</v>
      </c>
      <c r="L134" s="69">
        <v>43.697085999999999</v>
      </c>
      <c r="M134" s="69">
        <v>-106.306194</v>
      </c>
      <c r="N134" s="119" t="s">
        <v>135</v>
      </c>
    </row>
    <row r="135" spans="1:14" s="100" customFormat="1" x14ac:dyDescent="0.25">
      <c r="A135" s="119">
        <v>131</v>
      </c>
      <c r="B135" s="119" t="s">
        <v>264</v>
      </c>
      <c r="C135" s="120" t="s">
        <v>467</v>
      </c>
      <c r="D135" s="123">
        <v>1941</v>
      </c>
      <c r="E135" s="123">
        <v>1970</v>
      </c>
      <c r="F135" s="123">
        <v>30</v>
      </c>
      <c r="G135" s="74">
        <v>35.14</v>
      </c>
      <c r="H135" s="74">
        <v>50.51</v>
      </c>
      <c r="I135" s="126">
        <f t="shared" si="5"/>
        <v>0.69570382102553951</v>
      </c>
      <c r="J135" s="127">
        <v>980</v>
      </c>
      <c r="K135" s="128">
        <v>4533.76</v>
      </c>
      <c r="L135" s="69">
        <v>43.69303</v>
      </c>
      <c r="M135" s="69">
        <v>-106.53059500000001</v>
      </c>
      <c r="N135" s="119" t="s">
        <v>137</v>
      </c>
    </row>
    <row r="136" spans="1:14" s="100" customFormat="1" x14ac:dyDescent="0.25">
      <c r="A136" s="119">
        <v>132</v>
      </c>
      <c r="B136" s="119" t="s">
        <v>265</v>
      </c>
      <c r="C136" s="120" t="s">
        <v>468</v>
      </c>
      <c r="D136" s="123">
        <v>1951</v>
      </c>
      <c r="E136" s="123">
        <v>1968</v>
      </c>
      <c r="F136" s="123">
        <v>18</v>
      </c>
      <c r="G136" s="83">
        <v>7.59</v>
      </c>
      <c r="H136" s="74">
        <v>24.51</v>
      </c>
      <c r="I136" s="126">
        <f t="shared" si="5"/>
        <v>0.30966952264381881</v>
      </c>
      <c r="J136" s="127">
        <v>1150</v>
      </c>
      <c r="K136" s="128">
        <v>4590</v>
      </c>
      <c r="L136" s="69">
        <v>43.619416999999999</v>
      </c>
      <c r="M136" s="69">
        <v>-106.577264</v>
      </c>
      <c r="N136" s="119" t="s">
        <v>137</v>
      </c>
    </row>
    <row r="137" spans="1:14" s="100" customFormat="1" x14ac:dyDescent="0.25">
      <c r="A137" s="119">
        <v>133</v>
      </c>
      <c r="B137" s="119" t="s">
        <v>266</v>
      </c>
      <c r="C137" s="120" t="s">
        <v>469</v>
      </c>
      <c r="D137" s="123">
        <v>1952</v>
      </c>
      <c r="E137" s="123">
        <v>1994</v>
      </c>
      <c r="F137" s="123">
        <v>43</v>
      </c>
      <c r="G137" s="83">
        <v>6.31</v>
      </c>
      <c r="H137" s="83">
        <v>8.89</v>
      </c>
      <c r="I137" s="126">
        <f t="shared" si="5"/>
        <v>0.7097862767154105</v>
      </c>
      <c r="J137" s="127">
        <v>1954</v>
      </c>
      <c r="K137" s="128">
        <v>4031.26</v>
      </c>
      <c r="L137" s="69">
        <v>44.384721999999996</v>
      </c>
      <c r="M137" s="69">
        <v>-104.780556</v>
      </c>
      <c r="N137" s="119" t="s">
        <v>137</v>
      </c>
    </row>
    <row r="138" spans="1:14" s="100" customFormat="1" x14ac:dyDescent="0.25">
      <c r="A138" s="119">
        <v>134</v>
      </c>
      <c r="B138" s="119" t="s">
        <v>267</v>
      </c>
      <c r="C138" s="120" t="s">
        <v>470</v>
      </c>
      <c r="D138" s="123">
        <v>1944</v>
      </c>
      <c r="E138" s="123">
        <v>1969</v>
      </c>
      <c r="F138" s="123">
        <v>26</v>
      </c>
      <c r="G138" s="83">
        <v>0.39</v>
      </c>
      <c r="H138" s="83">
        <v>2.71</v>
      </c>
      <c r="I138" s="126">
        <f t="shared" si="5"/>
        <v>0.14391143911439114</v>
      </c>
      <c r="J138" s="127">
        <v>1690</v>
      </c>
      <c r="K138" s="128">
        <v>4110</v>
      </c>
      <c r="L138" s="69">
        <v>44.321925999999998</v>
      </c>
      <c r="M138" s="69">
        <v>-104.94053099999999</v>
      </c>
      <c r="N138" s="119" t="s">
        <v>135</v>
      </c>
    </row>
    <row r="139" spans="1:14" s="100" customFormat="1" x14ac:dyDescent="0.25">
      <c r="A139" s="119">
        <v>135</v>
      </c>
      <c r="B139" s="119" t="s">
        <v>268</v>
      </c>
      <c r="C139" s="120" t="s">
        <v>471</v>
      </c>
      <c r="D139" s="123">
        <v>1924</v>
      </c>
      <c r="E139" s="123">
        <v>1929</v>
      </c>
      <c r="F139" s="123">
        <v>6</v>
      </c>
      <c r="G139" s="83">
        <v>2.96</v>
      </c>
      <c r="H139" s="83">
        <v>8.7799999999999994</v>
      </c>
      <c r="I139" s="126">
        <f t="shared" si="5"/>
        <v>0.33712984054669703</v>
      </c>
      <c r="J139" s="127">
        <v>1380</v>
      </c>
      <c r="K139" s="128">
        <v>4133.47</v>
      </c>
      <c r="L139" s="69">
        <v>44.274982000000001</v>
      </c>
      <c r="M139" s="69">
        <v>-104.976922</v>
      </c>
      <c r="N139" s="119" t="s">
        <v>137</v>
      </c>
    </row>
    <row r="140" spans="1:14" s="100" customFormat="1" x14ac:dyDescent="0.25">
      <c r="A140" s="119">
        <v>136</v>
      </c>
      <c r="B140" s="119" t="s">
        <v>269</v>
      </c>
      <c r="C140" s="120" t="s">
        <v>472</v>
      </c>
      <c r="D140" s="123">
        <v>1976</v>
      </c>
      <c r="E140" s="123">
        <v>1982</v>
      </c>
      <c r="F140" s="123">
        <v>7</v>
      </c>
      <c r="G140" s="83">
        <v>0.23</v>
      </c>
      <c r="H140" s="83">
        <v>0.94</v>
      </c>
      <c r="I140" s="126">
        <f t="shared" si="5"/>
        <v>0.24468085106382981</v>
      </c>
      <c r="J140" s="127">
        <v>597</v>
      </c>
      <c r="K140" s="129" t="s">
        <v>1</v>
      </c>
      <c r="L140" s="69">
        <v>44.024977</v>
      </c>
      <c r="M140" s="69">
        <v>-105.326933</v>
      </c>
      <c r="N140" s="119" t="s">
        <v>137</v>
      </c>
    </row>
    <row r="141" spans="1:14" s="100" customFormat="1" x14ac:dyDescent="0.25">
      <c r="A141" s="119">
        <v>137</v>
      </c>
      <c r="B141" s="119" t="s">
        <v>270</v>
      </c>
      <c r="C141" s="120" t="s">
        <v>473</v>
      </c>
      <c r="D141" s="123">
        <v>2002</v>
      </c>
      <c r="E141" s="123">
        <v>2011</v>
      </c>
      <c r="F141" s="123">
        <v>10</v>
      </c>
      <c r="G141" s="83">
        <v>0.27</v>
      </c>
      <c r="H141" s="83">
        <v>0.44</v>
      </c>
      <c r="I141" s="126">
        <f t="shared" si="5"/>
        <v>0.61363636363636365</v>
      </c>
      <c r="J141" s="127">
        <v>495</v>
      </c>
      <c r="K141" s="128">
        <v>4535</v>
      </c>
      <c r="L141" s="69">
        <v>43.984420999999998</v>
      </c>
      <c r="M141" s="69">
        <v>-105.38832499999999</v>
      </c>
      <c r="N141" s="119" t="s">
        <v>135</v>
      </c>
    </row>
    <row r="142" spans="1:14" s="100" customFormat="1" x14ac:dyDescent="0.25">
      <c r="A142" s="119">
        <v>138</v>
      </c>
      <c r="B142" s="119" t="s">
        <v>271</v>
      </c>
      <c r="C142" s="120" t="s">
        <v>474</v>
      </c>
      <c r="D142" s="123">
        <v>1949</v>
      </c>
      <c r="E142" s="123">
        <v>1973</v>
      </c>
      <c r="F142" s="123">
        <v>25</v>
      </c>
      <c r="G142" s="83">
        <v>0.87</v>
      </c>
      <c r="H142" s="74">
        <v>16.309999999999999</v>
      </c>
      <c r="I142" s="126">
        <f t="shared" si="5"/>
        <v>5.3341508277130599E-2</v>
      </c>
      <c r="J142" s="127">
        <v>5349</v>
      </c>
      <c r="K142" s="128">
        <v>3626</v>
      </c>
      <c r="L142" s="69">
        <v>43.420833000000002</v>
      </c>
      <c r="M142" s="69">
        <v>-104.131389</v>
      </c>
      <c r="N142" s="119" t="s">
        <v>135</v>
      </c>
    </row>
    <row r="143" spans="1:14" s="100" customFormat="1" x14ac:dyDescent="0.25">
      <c r="A143" s="119">
        <v>139</v>
      </c>
      <c r="B143" s="119" t="s">
        <v>272</v>
      </c>
      <c r="C143" s="120" t="s">
        <v>475</v>
      </c>
      <c r="D143" s="123">
        <v>2005</v>
      </c>
      <c r="E143" s="123">
        <v>2010</v>
      </c>
      <c r="F143" s="123">
        <v>6</v>
      </c>
      <c r="G143" s="83">
        <v>2E-3</v>
      </c>
      <c r="H143" s="83">
        <v>7.0000000000000001E-3</v>
      </c>
      <c r="I143" s="126">
        <f t="shared" si="5"/>
        <v>0.2857142857142857</v>
      </c>
      <c r="J143" s="127">
        <v>1527</v>
      </c>
      <c r="K143" s="128">
        <v>4310</v>
      </c>
      <c r="L143" s="69">
        <v>43.429136999999997</v>
      </c>
      <c r="M143" s="69">
        <v>-105.045807</v>
      </c>
      <c r="N143" s="119" t="s">
        <v>137</v>
      </c>
    </row>
    <row r="144" spans="1:14" s="100" customFormat="1" x14ac:dyDescent="0.25">
      <c r="A144" s="119">
        <v>140</v>
      </c>
      <c r="B144" s="119" t="s">
        <v>273</v>
      </c>
      <c r="C144" s="120" t="s">
        <v>476</v>
      </c>
      <c r="D144" s="123">
        <v>1978</v>
      </c>
      <c r="E144" s="123">
        <v>1980</v>
      </c>
      <c r="F144" s="123">
        <v>3</v>
      </c>
      <c r="G144" s="83">
        <v>0.2</v>
      </c>
      <c r="H144" s="83">
        <v>0.28999999999999998</v>
      </c>
      <c r="I144" s="126">
        <f t="shared" si="5"/>
        <v>0.68965517241379315</v>
      </c>
      <c r="J144" s="127">
        <v>959</v>
      </c>
      <c r="K144" s="129" t="s">
        <v>1</v>
      </c>
      <c r="L144" s="69">
        <v>43.485526</v>
      </c>
      <c r="M144" s="69">
        <v>-105.22803500000001</v>
      </c>
      <c r="N144" s="119" t="s">
        <v>137</v>
      </c>
    </row>
    <row r="145" spans="1:15" s="100" customFormat="1" x14ac:dyDescent="0.25">
      <c r="A145" s="119">
        <v>141</v>
      </c>
      <c r="B145" s="119" t="s">
        <v>274</v>
      </c>
      <c r="C145" s="120" t="s">
        <v>477</v>
      </c>
      <c r="D145" s="123">
        <v>1947</v>
      </c>
      <c r="E145" s="123">
        <v>1958</v>
      </c>
      <c r="F145" s="123">
        <v>12</v>
      </c>
      <c r="G145" s="57">
        <v>701.7</v>
      </c>
      <c r="H145" s="94">
        <v>1165</v>
      </c>
      <c r="I145" s="126">
        <f t="shared" si="5"/>
        <v>0.60231759656652362</v>
      </c>
      <c r="J145" s="127">
        <v>13199</v>
      </c>
      <c r="K145" s="128">
        <v>4743.5600000000004</v>
      </c>
      <c r="L145" s="69">
        <v>42.683332999999998</v>
      </c>
      <c r="M145" s="69">
        <v>-105.390556</v>
      </c>
      <c r="N145" s="119" t="s">
        <v>137</v>
      </c>
    </row>
    <row r="146" spans="1:15" s="100" customFormat="1" x14ac:dyDescent="0.25">
      <c r="A146" s="119">
        <v>142</v>
      </c>
      <c r="B146" s="119" t="s">
        <v>275</v>
      </c>
      <c r="C146" s="120" t="s">
        <v>478</v>
      </c>
      <c r="D146" s="123">
        <v>1960</v>
      </c>
      <c r="E146" s="123">
        <v>1991</v>
      </c>
      <c r="F146" s="123">
        <v>32</v>
      </c>
      <c r="G146" s="94">
        <v>1051</v>
      </c>
      <c r="H146" s="94">
        <v>1379</v>
      </c>
      <c r="I146" s="126">
        <f t="shared" si="5"/>
        <v>0.76214648295866572</v>
      </c>
      <c r="J146" s="127">
        <v>12365</v>
      </c>
      <c r="K146" s="128">
        <v>4920</v>
      </c>
      <c r="L146" s="69">
        <v>42.836078000000001</v>
      </c>
      <c r="M146" s="69">
        <v>-105.758888</v>
      </c>
      <c r="N146" s="119" t="s">
        <v>137</v>
      </c>
    </row>
    <row r="147" spans="1:15" s="100" customFormat="1" x14ac:dyDescent="0.25">
      <c r="A147" s="121">
        <v>143</v>
      </c>
      <c r="B147" s="121" t="s">
        <v>276</v>
      </c>
      <c r="C147" s="122" t="s">
        <v>479</v>
      </c>
      <c r="D147" s="124">
        <v>1930</v>
      </c>
      <c r="E147" s="124">
        <v>1958</v>
      </c>
      <c r="F147" s="124">
        <v>29</v>
      </c>
      <c r="G147" s="97">
        <v>777</v>
      </c>
      <c r="H147" s="65">
        <v>1048</v>
      </c>
      <c r="I147" s="130">
        <f t="shared" si="5"/>
        <v>0.74141221374045807</v>
      </c>
      <c r="J147" s="131">
        <v>11743</v>
      </c>
      <c r="K147" s="132">
        <v>5070</v>
      </c>
      <c r="L147" s="80">
        <v>42.858888999999998</v>
      </c>
      <c r="M147" s="80">
        <v>-106.211389</v>
      </c>
      <c r="N147" s="121" t="s">
        <v>137</v>
      </c>
    </row>
    <row r="148" spans="1:15" ht="16.5" x14ac:dyDescent="0.25">
      <c r="A148" s="177" t="s">
        <v>333</v>
      </c>
      <c r="B148" s="177"/>
      <c r="C148" s="177"/>
      <c r="D148" s="37"/>
      <c r="E148" s="99"/>
      <c r="F148" s="99"/>
      <c r="G148" s="107"/>
      <c r="H148" s="107"/>
      <c r="I148" s="101"/>
      <c r="J148" s="109"/>
      <c r="K148" s="111"/>
      <c r="L148" s="104"/>
      <c r="M148" s="104"/>
      <c r="N148" s="99"/>
      <c r="O148" s="99"/>
    </row>
    <row r="149" spans="1:15" x14ac:dyDescent="0.25">
      <c r="A149" s="99"/>
      <c r="B149" s="99"/>
      <c r="C149" s="99"/>
      <c r="E149" s="99"/>
      <c r="F149" s="99"/>
      <c r="G149" s="107"/>
      <c r="H149" s="107"/>
      <c r="I149" s="101"/>
      <c r="J149" s="109"/>
      <c r="K149" s="111"/>
      <c r="L149" s="104"/>
      <c r="M149" s="104"/>
      <c r="N149" s="99"/>
      <c r="O149" s="99"/>
    </row>
    <row r="150" spans="1:15" x14ac:dyDescent="0.25">
      <c r="A150" s="99"/>
      <c r="B150" s="99"/>
      <c r="C150" s="99"/>
      <c r="E150" s="99"/>
      <c r="F150" s="99"/>
      <c r="G150" s="107"/>
      <c r="H150" s="107"/>
      <c r="I150" s="101"/>
      <c r="J150" s="109"/>
      <c r="K150" s="111"/>
      <c r="L150" s="104"/>
      <c r="M150" s="104"/>
      <c r="N150" s="99"/>
      <c r="O150" s="99"/>
    </row>
    <row r="151" spans="1:15" x14ac:dyDescent="0.25">
      <c r="A151" s="99"/>
      <c r="B151" s="99"/>
      <c r="C151" s="99"/>
      <c r="E151" s="99"/>
      <c r="F151" s="99"/>
      <c r="G151" s="107"/>
      <c r="H151" s="107"/>
      <c r="I151" s="101"/>
      <c r="J151" s="109"/>
      <c r="K151" s="111"/>
      <c r="L151" s="104"/>
      <c r="M151" s="104"/>
      <c r="N151" s="99"/>
      <c r="O151" s="99"/>
    </row>
    <row r="152" spans="1:15" x14ac:dyDescent="0.25">
      <c r="A152" s="99"/>
      <c r="B152" s="99"/>
      <c r="C152" s="99"/>
      <c r="E152" s="99"/>
      <c r="F152" s="99"/>
      <c r="G152" s="107"/>
      <c r="H152" s="107"/>
      <c r="I152" s="101"/>
      <c r="J152" s="109"/>
      <c r="K152" s="111"/>
      <c r="L152" s="104"/>
      <c r="M152" s="104"/>
      <c r="N152" s="99"/>
      <c r="O152" s="99"/>
    </row>
    <row r="153" spans="1:15" x14ac:dyDescent="0.25">
      <c r="A153" s="99"/>
      <c r="B153" s="99"/>
      <c r="C153" s="99"/>
      <c r="E153" s="99"/>
      <c r="F153" s="99"/>
      <c r="G153" s="107"/>
      <c r="H153" s="107"/>
      <c r="I153" s="101"/>
      <c r="J153" s="109"/>
      <c r="K153" s="111"/>
      <c r="L153" s="104"/>
      <c r="M153" s="104"/>
      <c r="N153" s="99"/>
      <c r="O153" s="99"/>
    </row>
    <row r="154" spans="1:15" x14ac:dyDescent="0.25">
      <c r="A154" s="99"/>
      <c r="B154" s="99"/>
      <c r="C154" s="99"/>
      <c r="E154" s="99"/>
      <c r="F154" s="99"/>
      <c r="G154" s="107"/>
      <c r="H154" s="107"/>
      <c r="I154" s="101"/>
      <c r="J154" s="109"/>
      <c r="K154" s="111"/>
      <c r="L154" s="104"/>
      <c r="M154" s="104"/>
      <c r="N154" s="99"/>
      <c r="O154" s="99"/>
    </row>
  </sheetData>
  <sortState ref="A5:N147">
    <sortCondition ref="A5:A147"/>
  </sortState>
  <mergeCells count="3">
    <mergeCell ref="A1:N1"/>
    <mergeCell ref="A3:N3"/>
    <mergeCell ref="A148:C148"/>
  </mergeCells>
  <pageMargins left="0.7" right="0.7" top="0.75" bottom="0.75" header="0.3" footer="0.3"/>
  <pageSetup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4"/>
  <sheetViews>
    <sheetView zoomScaleNormal="100" workbookViewId="0">
      <pane ySplit="5" topLeftCell="A24" activePane="bottomLeft" state="frozen"/>
      <selection pane="bottomLeft" sqref="A1:M1"/>
    </sheetView>
  </sheetViews>
  <sheetFormatPr defaultRowHeight="15" x14ac:dyDescent="0.25"/>
  <cols>
    <col min="1" max="5" width="16" customWidth="1"/>
    <col min="6" max="6" width="2.85546875" bestFit="1" customWidth="1"/>
    <col min="7" max="7" width="1.7109375" customWidth="1"/>
    <col min="8" max="12" width="16" customWidth="1"/>
    <col min="13" max="13" width="2.85546875" bestFit="1" customWidth="1"/>
    <col min="14" max="14" width="1.7109375" customWidth="1"/>
  </cols>
  <sheetData>
    <row r="1" spans="1:14" s="4" customFormat="1" ht="16.5" x14ac:dyDescent="0.3">
      <c r="A1" s="179" t="s">
        <v>525</v>
      </c>
      <c r="B1" s="179"/>
      <c r="C1" s="179"/>
      <c r="D1" s="179"/>
      <c r="E1" s="179"/>
      <c r="F1" s="179"/>
      <c r="G1" s="179"/>
      <c r="H1" s="179"/>
      <c r="I1" s="179"/>
      <c r="J1" s="179"/>
      <c r="K1" s="179"/>
      <c r="L1" s="179"/>
      <c r="M1" s="179"/>
    </row>
    <row r="2" spans="1:14" s="4" customFormat="1" x14ac:dyDescent="0.25"/>
    <row r="3" spans="1:14" s="4" customFormat="1" ht="29.25" customHeight="1" x14ac:dyDescent="0.25">
      <c r="A3" s="180" t="s">
        <v>494</v>
      </c>
      <c r="B3" s="180"/>
      <c r="C3" s="180"/>
      <c r="D3" s="180"/>
      <c r="E3" s="180"/>
      <c r="F3" s="180"/>
      <c r="G3" s="180"/>
      <c r="H3" s="180"/>
      <c r="I3" s="180"/>
      <c r="J3" s="180"/>
    </row>
    <row r="4" spans="1:14" s="4" customFormat="1" ht="17.25" x14ac:dyDescent="0.25">
      <c r="A4" s="181" t="s">
        <v>13</v>
      </c>
      <c r="B4" s="181"/>
      <c r="C4" s="181"/>
      <c r="D4" s="181"/>
      <c r="E4" s="181"/>
      <c r="F4" s="181"/>
      <c r="G4" s="38"/>
      <c r="H4" s="181" t="s">
        <v>0</v>
      </c>
      <c r="I4" s="181"/>
      <c r="J4" s="181"/>
      <c r="K4" s="181"/>
      <c r="L4" s="181"/>
      <c r="M4" s="181"/>
      <c r="N4" s="38"/>
    </row>
    <row r="5" spans="1:14" s="136" customFormat="1" ht="63.75" x14ac:dyDescent="0.25">
      <c r="A5" s="154" t="s">
        <v>490</v>
      </c>
      <c r="B5" s="155" t="s">
        <v>530</v>
      </c>
      <c r="C5" s="156" t="s">
        <v>491</v>
      </c>
      <c r="D5" s="156" t="s">
        <v>492</v>
      </c>
      <c r="E5" s="156" t="s">
        <v>493</v>
      </c>
      <c r="F5" s="96"/>
      <c r="G5" s="96"/>
      <c r="H5" s="154" t="s">
        <v>490</v>
      </c>
      <c r="I5" s="155" t="s">
        <v>530</v>
      </c>
      <c r="J5" s="156" t="s">
        <v>491</v>
      </c>
      <c r="K5" s="156" t="s">
        <v>492</v>
      </c>
      <c r="L5" s="156" t="s">
        <v>493</v>
      </c>
      <c r="M5" s="96"/>
      <c r="N5" s="96"/>
    </row>
    <row r="6" spans="1:14" s="4" customFormat="1" ht="17.25" x14ac:dyDescent="0.25">
      <c r="A6" s="182" t="s">
        <v>277</v>
      </c>
      <c r="B6" s="182"/>
      <c r="C6" s="182"/>
      <c r="D6" s="182"/>
      <c r="E6" s="182"/>
      <c r="F6" s="182"/>
      <c r="G6" s="38"/>
      <c r="H6" s="178" t="s">
        <v>278</v>
      </c>
      <c r="I6" s="178"/>
      <c r="J6" s="178"/>
      <c r="K6" s="178"/>
      <c r="L6" s="178"/>
      <c r="M6" s="178"/>
      <c r="N6" s="38"/>
    </row>
    <row r="7" spans="1:14" s="4" customFormat="1" ht="17.25" x14ac:dyDescent="0.25">
      <c r="A7" s="39">
        <v>54</v>
      </c>
      <c r="B7" s="39">
        <v>55</v>
      </c>
      <c r="C7" s="32">
        <v>-181.41</v>
      </c>
      <c r="D7" s="32">
        <v>-238.31</v>
      </c>
      <c r="E7" s="32">
        <v>-238.31</v>
      </c>
      <c r="F7" s="38" t="s">
        <v>282</v>
      </c>
      <c r="G7" s="38"/>
      <c r="H7" s="39">
        <v>140</v>
      </c>
      <c r="I7" s="39" t="s">
        <v>279</v>
      </c>
      <c r="J7" s="137">
        <v>-0.28999999999999998</v>
      </c>
      <c r="K7" s="137">
        <v>-0.2</v>
      </c>
      <c r="L7" s="137">
        <v>-0.2</v>
      </c>
      <c r="M7" s="38"/>
      <c r="N7" s="38"/>
    </row>
    <row r="8" spans="1:14" s="4" customFormat="1" ht="17.25" x14ac:dyDescent="0.25">
      <c r="A8" s="3">
        <v>55</v>
      </c>
      <c r="B8" s="3" t="s">
        <v>279</v>
      </c>
      <c r="C8" s="32">
        <v>-438.89</v>
      </c>
      <c r="D8" s="32">
        <v>-294.64999999999998</v>
      </c>
      <c r="E8" s="32">
        <v>-294.64999999999998</v>
      </c>
      <c r="F8" s="38" t="s">
        <v>282</v>
      </c>
      <c r="G8" s="38"/>
      <c r="H8" s="18"/>
      <c r="I8" s="18"/>
      <c r="M8" s="38"/>
      <c r="N8" s="38"/>
    </row>
    <row r="9" spans="1:14" s="1" customFormat="1" ht="17.25" x14ac:dyDescent="0.25">
      <c r="A9" s="41"/>
      <c r="B9" s="41"/>
      <c r="F9" s="42"/>
      <c r="G9" s="42"/>
      <c r="H9" s="178" t="s">
        <v>280</v>
      </c>
      <c r="I9" s="178"/>
      <c r="J9" s="178"/>
      <c r="K9" s="178"/>
      <c r="L9" s="178"/>
      <c r="M9" s="178"/>
      <c r="N9" s="42"/>
    </row>
    <row r="10" spans="1:14" s="4" customFormat="1" ht="17.25" x14ac:dyDescent="0.25">
      <c r="A10" s="178" t="s">
        <v>281</v>
      </c>
      <c r="B10" s="178"/>
      <c r="C10" s="178"/>
      <c r="D10" s="178"/>
      <c r="E10" s="178"/>
      <c r="F10" s="178"/>
      <c r="G10" s="38"/>
      <c r="H10" s="49">
        <v>133</v>
      </c>
      <c r="I10" s="49">
        <v>134</v>
      </c>
      <c r="J10" s="146">
        <v>-6.18</v>
      </c>
      <c r="K10" s="146">
        <v>-5.92</v>
      </c>
      <c r="L10" s="146">
        <v>-5.92</v>
      </c>
      <c r="M10" s="38" t="s">
        <v>282</v>
      </c>
      <c r="N10" s="38"/>
    </row>
    <row r="11" spans="1:14" s="4" customFormat="1" ht="17.25" x14ac:dyDescent="0.25">
      <c r="A11" s="39">
        <v>53</v>
      </c>
      <c r="B11" s="39" t="s">
        <v>279</v>
      </c>
      <c r="C11" s="137">
        <v>-3.16</v>
      </c>
      <c r="D11" s="137">
        <v>-2.33</v>
      </c>
      <c r="E11" s="137">
        <v>-2.33</v>
      </c>
      <c r="F11" s="38" t="s">
        <v>282</v>
      </c>
      <c r="G11" s="38"/>
      <c r="H11" s="49">
        <v>133</v>
      </c>
      <c r="I11" s="49">
        <v>134</v>
      </c>
      <c r="J11" s="146">
        <v>-6.18</v>
      </c>
      <c r="K11" s="146">
        <v>-5.92</v>
      </c>
      <c r="L11" s="146">
        <v>-1.48</v>
      </c>
      <c r="M11" s="38" t="s">
        <v>529</v>
      </c>
      <c r="N11" s="38"/>
    </row>
    <row r="12" spans="1:14" s="4" customFormat="1" ht="17.25" x14ac:dyDescent="0.25">
      <c r="A12" s="39"/>
      <c r="B12" s="39"/>
      <c r="F12" s="38"/>
      <c r="G12" s="38"/>
      <c r="H12" s="39">
        <v>134</v>
      </c>
      <c r="I12" s="39">
        <v>135</v>
      </c>
      <c r="J12" s="137">
        <v>6.07</v>
      </c>
      <c r="K12" s="137">
        <v>2.57</v>
      </c>
      <c r="L12" s="54">
        <v>14.62</v>
      </c>
      <c r="M12" s="38" t="s">
        <v>526</v>
      </c>
      <c r="N12" s="38"/>
    </row>
    <row r="13" spans="1:14" s="4" customFormat="1" ht="17.25" x14ac:dyDescent="0.25">
      <c r="A13" s="178" t="s">
        <v>283</v>
      </c>
      <c r="B13" s="178"/>
      <c r="C13" s="178"/>
      <c r="D13" s="178"/>
      <c r="E13" s="178"/>
      <c r="F13" s="178"/>
      <c r="G13" s="38"/>
      <c r="H13" s="3">
        <v>135</v>
      </c>
      <c r="I13" s="3">
        <v>136</v>
      </c>
      <c r="J13" s="137">
        <v>-7.84</v>
      </c>
      <c r="K13" s="137">
        <v>-2.73</v>
      </c>
      <c r="L13" s="137">
        <v>-2.73</v>
      </c>
      <c r="M13" s="38"/>
      <c r="N13" s="38"/>
    </row>
    <row r="14" spans="1:14" s="4" customFormat="1" ht="17.25" x14ac:dyDescent="0.25">
      <c r="A14" s="39">
        <v>88</v>
      </c>
      <c r="B14" s="39" t="s">
        <v>279</v>
      </c>
      <c r="C14" s="4">
        <v>-14.71</v>
      </c>
      <c r="D14" s="137">
        <v>-4.63</v>
      </c>
      <c r="E14" s="137">
        <v>-4.63</v>
      </c>
      <c r="F14" s="38"/>
      <c r="G14" s="38"/>
      <c r="H14" s="39">
        <v>136</v>
      </c>
      <c r="I14" s="39">
        <v>137</v>
      </c>
      <c r="J14" s="137">
        <v>-0.5</v>
      </c>
      <c r="K14" s="137">
        <v>-0.04</v>
      </c>
      <c r="L14" s="137">
        <v>-0.04</v>
      </c>
      <c r="M14" s="38"/>
      <c r="N14" s="38"/>
    </row>
    <row r="15" spans="1:14" s="4" customFormat="1" ht="17.25" x14ac:dyDescent="0.25">
      <c r="A15" s="39"/>
      <c r="B15" s="39"/>
      <c r="F15" s="38"/>
      <c r="G15" s="38"/>
      <c r="H15" s="39">
        <v>137</v>
      </c>
      <c r="I15" s="39" t="s">
        <v>279</v>
      </c>
      <c r="J15" s="137">
        <v>-0.44</v>
      </c>
      <c r="K15" s="137">
        <v>-0.27</v>
      </c>
      <c r="L15" s="137">
        <v>-0.27</v>
      </c>
      <c r="M15" s="38"/>
      <c r="N15" s="38"/>
    </row>
    <row r="16" spans="1:14" s="4" customFormat="1" ht="17.25" x14ac:dyDescent="0.25">
      <c r="A16" s="178" t="s">
        <v>284</v>
      </c>
      <c r="B16" s="178"/>
      <c r="C16" s="178"/>
      <c r="D16" s="178"/>
      <c r="E16" s="178"/>
      <c r="F16" s="178"/>
      <c r="G16" s="38"/>
      <c r="H16" s="18"/>
      <c r="I16" s="18"/>
      <c r="M16" s="38"/>
      <c r="N16" s="38"/>
    </row>
    <row r="17" spans="1:14" s="4" customFormat="1" ht="17.25" x14ac:dyDescent="0.25">
      <c r="A17" s="39">
        <v>72</v>
      </c>
      <c r="B17" s="39">
        <v>73</v>
      </c>
      <c r="C17" s="137">
        <v>-1.1299999999999999</v>
      </c>
      <c r="D17" s="137">
        <v>-0.63</v>
      </c>
      <c r="E17" s="137">
        <v>-0.63</v>
      </c>
      <c r="F17" s="38"/>
      <c r="G17" s="38"/>
      <c r="H17" s="178" t="s">
        <v>285</v>
      </c>
      <c r="I17" s="178"/>
      <c r="J17" s="178"/>
      <c r="K17" s="178"/>
      <c r="L17" s="178"/>
      <c r="M17" s="178"/>
      <c r="N17" s="38"/>
    </row>
    <row r="18" spans="1:14" s="4" customFormat="1" ht="17.25" x14ac:dyDescent="0.25">
      <c r="A18" s="39">
        <v>73</v>
      </c>
      <c r="B18" s="39">
        <v>74</v>
      </c>
      <c r="C18" s="137">
        <v>8.1</v>
      </c>
      <c r="D18" s="4">
        <v>10.39</v>
      </c>
      <c r="E18" s="137">
        <v>8.1</v>
      </c>
      <c r="F18" s="38"/>
      <c r="G18" s="38"/>
      <c r="H18" s="39">
        <v>100</v>
      </c>
      <c r="I18" s="39">
        <v>101</v>
      </c>
      <c r="J18" s="4">
        <v>-117.8</v>
      </c>
      <c r="K18" s="4">
        <v>-17.66</v>
      </c>
      <c r="L18" s="4">
        <v>-17.66</v>
      </c>
      <c r="M18" s="38"/>
      <c r="N18" s="38"/>
    </row>
    <row r="19" spans="1:14" s="4" customFormat="1" ht="17.25" x14ac:dyDescent="0.25">
      <c r="A19" s="39">
        <v>74</v>
      </c>
      <c r="B19" s="39">
        <v>75</v>
      </c>
      <c r="C19" s="5">
        <v>-11.8</v>
      </c>
      <c r="D19" s="4">
        <v>-13.31</v>
      </c>
      <c r="E19" s="4">
        <v>-13.31</v>
      </c>
      <c r="F19" s="38"/>
      <c r="G19" s="38"/>
      <c r="H19" s="39">
        <v>101</v>
      </c>
      <c r="I19" s="39" t="s">
        <v>507</v>
      </c>
      <c r="J19" s="32">
        <v>101.82</v>
      </c>
      <c r="K19" s="32">
        <v>436.61</v>
      </c>
      <c r="L19" s="57">
        <v>445.25</v>
      </c>
      <c r="M19" s="38" t="s">
        <v>526</v>
      </c>
      <c r="N19" s="38"/>
    </row>
    <row r="20" spans="1:14" s="4" customFormat="1" ht="17.25" x14ac:dyDescent="0.25">
      <c r="A20" s="3">
        <v>75</v>
      </c>
      <c r="B20" s="3">
        <v>76</v>
      </c>
      <c r="C20" s="137">
        <v>-4.67</v>
      </c>
      <c r="D20" s="137">
        <v>-1.49</v>
      </c>
      <c r="E20" s="137">
        <v>-1.49</v>
      </c>
      <c r="F20" s="38"/>
      <c r="G20" s="38"/>
      <c r="H20" s="3">
        <v>103</v>
      </c>
      <c r="I20" s="3">
        <v>104</v>
      </c>
      <c r="J20" s="4">
        <v>-12.92</v>
      </c>
      <c r="K20" s="4">
        <v>-13.99</v>
      </c>
      <c r="L20" s="4">
        <v>-13.99</v>
      </c>
      <c r="M20" s="38" t="s">
        <v>282</v>
      </c>
      <c r="N20" s="38"/>
    </row>
    <row r="21" spans="1:14" s="4" customFormat="1" ht="17.25" x14ac:dyDescent="0.25">
      <c r="A21" s="39">
        <v>76</v>
      </c>
      <c r="B21" s="39" t="s">
        <v>279</v>
      </c>
      <c r="C21" s="137">
        <v>-1.95</v>
      </c>
      <c r="D21" s="137">
        <v>-1.05</v>
      </c>
      <c r="E21" s="137">
        <v>-1.05</v>
      </c>
      <c r="F21" s="38"/>
      <c r="G21" s="38"/>
      <c r="H21" s="39">
        <v>104</v>
      </c>
      <c r="I21" s="39">
        <v>105</v>
      </c>
      <c r="J21" s="4">
        <v>-18.73</v>
      </c>
      <c r="K21" s="137">
        <v>2.67</v>
      </c>
      <c r="L21" s="4">
        <v>-18.73</v>
      </c>
      <c r="M21" s="38" t="s">
        <v>282</v>
      </c>
      <c r="N21" s="38"/>
    </row>
    <row r="22" spans="1:14" s="4" customFormat="1" ht="17.25" x14ac:dyDescent="0.25">
      <c r="A22" s="39"/>
      <c r="B22" s="39"/>
      <c r="F22" s="38"/>
      <c r="G22" s="38"/>
      <c r="H22" s="18"/>
      <c r="I22" s="18"/>
      <c r="M22" s="38"/>
      <c r="N22" s="38"/>
    </row>
    <row r="23" spans="1:14" s="4" customFormat="1" ht="17.25" x14ac:dyDescent="0.25">
      <c r="A23" s="178" t="s">
        <v>286</v>
      </c>
      <c r="B23" s="178"/>
      <c r="C23" s="178"/>
      <c r="D23" s="178"/>
      <c r="E23" s="178"/>
      <c r="F23" s="178"/>
      <c r="G23" s="38"/>
      <c r="H23" s="178" t="s">
        <v>287</v>
      </c>
      <c r="I23" s="178"/>
      <c r="J23" s="178"/>
      <c r="K23" s="178"/>
      <c r="L23" s="178"/>
      <c r="M23" s="178"/>
      <c r="N23" s="38"/>
    </row>
    <row r="24" spans="1:14" s="4" customFormat="1" ht="17.25" x14ac:dyDescent="0.25">
      <c r="A24" s="39">
        <v>15</v>
      </c>
      <c r="B24" s="39" t="s">
        <v>495</v>
      </c>
      <c r="C24" s="5">
        <v>-21.2</v>
      </c>
      <c r="D24" s="5">
        <v>-11.97</v>
      </c>
      <c r="E24" s="5">
        <v>-11.97</v>
      </c>
      <c r="F24" s="38"/>
      <c r="G24" s="38"/>
      <c r="H24" s="39">
        <v>138</v>
      </c>
      <c r="I24" s="39">
        <v>139</v>
      </c>
      <c r="J24" s="5">
        <v>-16.3</v>
      </c>
      <c r="K24" s="137">
        <v>-0.87</v>
      </c>
      <c r="L24" s="137">
        <v>-0.87</v>
      </c>
      <c r="M24" s="38" t="s">
        <v>282</v>
      </c>
      <c r="N24" s="38"/>
    </row>
    <row r="25" spans="1:14" s="4" customFormat="1" ht="17.25" x14ac:dyDescent="0.25">
      <c r="A25" s="39">
        <v>20</v>
      </c>
      <c r="B25" s="39">
        <v>21</v>
      </c>
      <c r="C25" s="137">
        <v>9.67</v>
      </c>
      <c r="D25" s="137">
        <v>6.79</v>
      </c>
      <c r="E25" s="137">
        <v>9.67</v>
      </c>
      <c r="F25" s="38"/>
      <c r="G25" s="38"/>
      <c r="H25" s="39">
        <v>139</v>
      </c>
      <c r="I25" s="39">
        <v>140</v>
      </c>
      <c r="J25" s="137">
        <v>0.28000000000000003</v>
      </c>
      <c r="K25" s="137">
        <v>0.2</v>
      </c>
      <c r="L25" s="14">
        <v>27.17</v>
      </c>
      <c r="M25" s="38" t="s">
        <v>526</v>
      </c>
      <c r="N25" s="38"/>
    </row>
    <row r="26" spans="1:14" s="4" customFormat="1" ht="17.25" x14ac:dyDescent="0.25">
      <c r="A26" s="39">
        <v>21</v>
      </c>
      <c r="B26" s="39">
        <v>22</v>
      </c>
      <c r="C26" s="137">
        <v>-4.95</v>
      </c>
      <c r="D26" s="137">
        <v>-3.41</v>
      </c>
      <c r="E26" s="137">
        <v>-3.41</v>
      </c>
      <c r="F26" s="38"/>
      <c r="G26" s="38"/>
      <c r="H26" s="18"/>
      <c r="I26" s="18"/>
      <c r="M26" s="38"/>
      <c r="N26" s="38"/>
    </row>
    <row r="27" spans="1:14" s="4" customFormat="1" ht="17.25" x14ac:dyDescent="0.25">
      <c r="A27" s="39">
        <v>22</v>
      </c>
      <c r="B27" s="39" t="s">
        <v>279</v>
      </c>
      <c r="C27" s="137">
        <v>-6.38</v>
      </c>
      <c r="D27" s="137">
        <v>-4.1500000000000004</v>
      </c>
      <c r="E27" s="137">
        <v>-4.1500000000000004</v>
      </c>
      <c r="F27" s="38"/>
      <c r="G27" s="38"/>
      <c r="H27" s="178" t="s">
        <v>288</v>
      </c>
      <c r="I27" s="178"/>
      <c r="J27" s="178"/>
      <c r="K27" s="178"/>
      <c r="L27" s="178"/>
      <c r="M27" s="178"/>
      <c r="N27" s="38"/>
    </row>
    <row r="28" spans="1:14" s="4" customFormat="1" ht="17.25" x14ac:dyDescent="0.25">
      <c r="A28" s="39"/>
      <c r="B28" s="39"/>
      <c r="F28" s="38"/>
      <c r="G28" s="38"/>
      <c r="H28" s="39">
        <v>123</v>
      </c>
      <c r="I28" s="39">
        <v>124</v>
      </c>
      <c r="J28" s="137">
        <v>-2</v>
      </c>
      <c r="K28" s="137">
        <v>-3.55</v>
      </c>
      <c r="L28" s="137">
        <v>-3.55</v>
      </c>
      <c r="M28" s="38"/>
      <c r="N28" s="38"/>
    </row>
    <row r="29" spans="1:14" s="4" customFormat="1" ht="17.25" x14ac:dyDescent="0.25">
      <c r="A29" s="178" t="s">
        <v>289</v>
      </c>
      <c r="B29" s="178"/>
      <c r="C29" s="178"/>
      <c r="D29" s="178"/>
      <c r="E29" s="178"/>
      <c r="F29" s="178"/>
      <c r="G29" s="38"/>
      <c r="H29" s="39">
        <v>124</v>
      </c>
      <c r="I29" s="39">
        <v>125</v>
      </c>
      <c r="J29" s="137">
        <v>-0.66</v>
      </c>
      <c r="K29" s="137">
        <v>1.01</v>
      </c>
      <c r="L29" s="137">
        <v>-0.66</v>
      </c>
      <c r="M29" s="38"/>
      <c r="N29" s="38"/>
    </row>
    <row r="30" spans="1:14" s="4" customFormat="1" ht="17.25" x14ac:dyDescent="0.25">
      <c r="A30" s="39">
        <v>16</v>
      </c>
      <c r="B30" s="39">
        <v>17</v>
      </c>
      <c r="C30" s="137">
        <v>-5</v>
      </c>
      <c r="D30" s="137">
        <v>-2.0499999999999998</v>
      </c>
      <c r="E30" s="137">
        <v>-2.0499999999999998</v>
      </c>
      <c r="F30" s="38"/>
      <c r="G30" s="38"/>
      <c r="H30" s="39">
        <v>125</v>
      </c>
      <c r="I30" s="39" t="s">
        <v>279</v>
      </c>
      <c r="J30" s="137">
        <v>-7.11</v>
      </c>
      <c r="K30" s="137">
        <v>-1.4</v>
      </c>
      <c r="L30" s="137">
        <v>-1.4</v>
      </c>
      <c r="M30" s="38"/>
      <c r="N30" s="38"/>
    </row>
    <row r="31" spans="1:14" s="4" customFormat="1" ht="17.25" x14ac:dyDescent="0.25">
      <c r="A31" s="39">
        <v>17</v>
      </c>
      <c r="B31" s="39">
        <v>18</v>
      </c>
      <c r="C31" s="137">
        <v>-3.76</v>
      </c>
      <c r="D31" s="137">
        <v>-2.38</v>
      </c>
      <c r="E31" s="137">
        <v>-2.38</v>
      </c>
      <c r="F31" s="38"/>
      <c r="G31" s="38"/>
      <c r="H31" s="18"/>
      <c r="I31" s="18"/>
      <c r="M31" s="38"/>
      <c r="N31" s="38"/>
    </row>
    <row r="32" spans="1:14" s="4" customFormat="1" ht="17.25" x14ac:dyDescent="0.25">
      <c r="A32" s="3">
        <v>18</v>
      </c>
      <c r="B32" s="3">
        <v>19</v>
      </c>
      <c r="C32" s="137">
        <v>3.52</v>
      </c>
      <c r="D32" s="137">
        <v>2.27</v>
      </c>
      <c r="E32" s="137">
        <v>3.52</v>
      </c>
      <c r="F32" s="38"/>
      <c r="G32" s="38"/>
      <c r="H32" s="178" t="s">
        <v>290</v>
      </c>
      <c r="I32" s="178"/>
      <c r="J32" s="178"/>
      <c r="K32" s="178"/>
      <c r="L32" s="178"/>
      <c r="M32" s="178"/>
      <c r="N32" s="38"/>
    </row>
    <row r="33" spans="1:14" s="4" customFormat="1" ht="17.25" x14ac:dyDescent="0.25">
      <c r="A33" s="39">
        <v>19</v>
      </c>
      <c r="B33" s="39" t="s">
        <v>279</v>
      </c>
      <c r="C33" s="137">
        <v>-3.96</v>
      </c>
      <c r="D33" s="137">
        <v>-2.52</v>
      </c>
      <c r="E33" s="137">
        <v>-2.52</v>
      </c>
      <c r="F33" s="38"/>
      <c r="G33" s="38"/>
      <c r="H33" s="3">
        <v>141</v>
      </c>
      <c r="I33" s="3">
        <v>142</v>
      </c>
      <c r="J33" s="32">
        <v>214.11</v>
      </c>
      <c r="K33" s="32">
        <v>349.7</v>
      </c>
      <c r="L33" s="32">
        <v>214.11</v>
      </c>
      <c r="M33" s="38"/>
      <c r="N33" s="38"/>
    </row>
    <row r="34" spans="1:14" s="4" customFormat="1" ht="17.25" x14ac:dyDescent="0.25">
      <c r="A34" s="39"/>
      <c r="B34" s="39"/>
      <c r="F34" s="38"/>
      <c r="G34" s="38"/>
      <c r="H34" s="3">
        <v>142</v>
      </c>
      <c r="I34" s="3">
        <v>143</v>
      </c>
      <c r="J34" s="32">
        <v>-331.1</v>
      </c>
      <c r="K34" s="32">
        <v>-274.39</v>
      </c>
      <c r="L34" s="32">
        <v>-274.39</v>
      </c>
      <c r="M34" s="38" t="s">
        <v>282</v>
      </c>
      <c r="N34" s="38"/>
    </row>
    <row r="35" spans="1:14" s="4" customFormat="1" ht="17.25" x14ac:dyDescent="0.25">
      <c r="A35" s="178" t="s">
        <v>291</v>
      </c>
      <c r="B35" s="178"/>
      <c r="C35" s="178"/>
      <c r="D35" s="178"/>
      <c r="E35" s="178"/>
      <c r="F35" s="178"/>
      <c r="G35" s="38"/>
      <c r="H35" s="3">
        <v>142</v>
      </c>
      <c r="I35" s="3">
        <v>143</v>
      </c>
      <c r="J35" s="32">
        <v>-331.1</v>
      </c>
      <c r="K35" s="32">
        <v>-274.39</v>
      </c>
      <c r="L35" s="32">
        <v>-205.79</v>
      </c>
      <c r="M35" s="38" t="s">
        <v>529</v>
      </c>
      <c r="N35" s="38"/>
    </row>
    <row r="36" spans="1:14" s="4" customFormat="1" ht="17.25" x14ac:dyDescent="0.25">
      <c r="A36" s="3">
        <v>4</v>
      </c>
      <c r="B36" s="3" t="s">
        <v>279</v>
      </c>
      <c r="C36" s="137">
        <v>-4.74</v>
      </c>
      <c r="D36" s="137">
        <v>-0.92</v>
      </c>
      <c r="E36" s="137">
        <v>-0.92</v>
      </c>
      <c r="F36" s="38" t="s">
        <v>282</v>
      </c>
      <c r="G36" s="38"/>
      <c r="H36" s="18"/>
      <c r="I36" s="18"/>
      <c r="M36" s="38"/>
      <c r="N36" s="38"/>
    </row>
    <row r="37" spans="1:14" s="4" customFormat="1" ht="17.25" x14ac:dyDescent="0.25">
      <c r="A37" s="39"/>
      <c r="B37" s="39"/>
      <c r="F37" s="38"/>
      <c r="G37" s="38"/>
      <c r="H37" s="178" t="s">
        <v>22</v>
      </c>
      <c r="I37" s="178"/>
      <c r="J37" s="178"/>
      <c r="K37" s="178"/>
      <c r="L37" s="178"/>
      <c r="M37" s="178"/>
      <c r="N37" s="38"/>
    </row>
    <row r="38" spans="1:14" s="4" customFormat="1" ht="17.25" x14ac:dyDescent="0.25">
      <c r="A38" s="178" t="s">
        <v>287</v>
      </c>
      <c r="B38" s="178"/>
      <c r="C38" s="178"/>
      <c r="D38" s="178"/>
      <c r="E38" s="178"/>
      <c r="F38" s="178"/>
      <c r="G38" s="38"/>
      <c r="H38" s="3">
        <v>122</v>
      </c>
      <c r="I38" s="3" t="s">
        <v>508</v>
      </c>
      <c r="J38" s="4">
        <v>19.14</v>
      </c>
      <c r="K38" s="4">
        <v>30.69</v>
      </c>
      <c r="L38" s="4">
        <v>19.14</v>
      </c>
      <c r="M38" s="38"/>
      <c r="N38" s="38"/>
    </row>
    <row r="39" spans="1:14" s="4" customFormat="1" ht="17.25" x14ac:dyDescent="0.25">
      <c r="A39" s="39">
        <v>1</v>
      </c>
      <c r="B39" s="39">
        <v>2</v>
      </c>
      <c r="C39" s="5">
        <v>49.3</v>
      </c>
      <c r="D39" s="5">
        <v>36.33</v>
      </c>
      <c r="E39" s="5">
        <v>49.3</v>
      </c>
      <c r="F39" s="38" t="s">
        <v>282</v>
      </c>
      <c r="G39" s="38"/>
      <c r="H39" s="3">
        <v>126</v>
      </c>
      <c r="I39" s="3">
        <v>127</v>
      </c>
      <c r="J39" s="137">
        <v>-0.55000000000000004</v>
      </c>
      <c r="K39" s="4">
        <v>-15.33</v>
      </c>
      <c r="L39" s="4">
        <v>-15.33</v>
      </c>
      <c r="M39" s="38"/>
      <c r="N39" s="38"/>
    </row>
    <row r="40" spans="1:14" s="4" customFormat="1" ht="17.25" x14ac:dyDescent="0.25">
      <c r="A40" s="39">
        <v>2</v>
      </c>
      <c r="B40" s="39">
        <v>3</v>
      </c>
      <c r="C40" s="5">
        <v>-49.25</v>
      </c>
      <c r="D40" s="5">
        <v>-27.59</v>
      </c>
      <c r="E40" s="5">
        <v>-27.59</v>
      </c>
      <c r="F40" s="38"/>
      <c r="G40" s="38"/>
      <c r="H40" s="3">
        <v>127</v>
      </c>
      <c r="I40" s="3">
        <v>128</v>
      </c>
      <c r="J40" s="32">
        <v>-113</v>
      </c>
      <c r="K40" s="4">
        <v>-72.06</v>
      </c>
      <c r="L40" s="4">
        <v>-72.06</v>
      </c>
      <c r="M40" s="38"/>
      <c r="N40" s="38"/>
    </row>
    <row r="41" spans="1:14" s="4" customFormat="1" ht="17.25" x14ac:dyDescent="0.25">
      <c r="A41" s="39"/>
      <c r="B41" s="39"/>
      <c r="F41" s="38"/>
      <c r="G41" s="38"/>
      <c r="H41" s="3">
        <v>128</v>
      </c>
      <c r="I41" s="3">
        <v>129</v>
      </c>
      <c r="J41" s="4">
        <v>-25.35</v>
      </c>
      <c r="K41" s="137">
        <v>1.98</v>
      </c>
      <c r="L41" s="4">
        <v>-25.35</v>
      </c>
      <c r="M41" s="38"/>
      <c r="N41" s="38"/>
    </row>
    <row r="42" spans="1:14" s="4" customFormat="1" ht="17.25" x14ac:dyDescent="0.25">
      <c r="A42" s="178" t="s">
        <v>292</v>
      </c>
      <c r="B42" s="178"/>
      <c r="C42" s="178"/>
      <c r="D42" s="178"/>
      <c r="E42" s="178"/>
      <c r="F42" s="178"/>
      <c r="G42" s="38"/>
      <c r="H42" s="3">
        <v>129</v>
      </c>
      <c r="I42" s="3">
        <v>130</v>
      </c>
      <c r="J42" s="4">
        <v>50.82</v>
      </c>
      <c r="K42" s="4">
        <v>24.14</v>
      </c>
      <c r="L42" s="4">
        <v>50.82</v>
      </c>
      <c r="M42" s="38"/>
      <c r="N42" s="38"/>
    </row>
    <row r="43" spans="1:14" s="4" customFormat="1" ht="17.25" x14ac:dyDescent="0.25">
      <c r="A43" s="49">
        <v>9</v>
      </c>
      <c r="B43" s="49">
        <v>10</v>
      </c>
      <c r="C43" s="146">
        <v>1.8</v>
      </c>
      <c r="D43" s="146">
        <v>3.03</v>
      </c>
      <c r="E43" s="146">
        <v>1.8</v>
      </c>
      <c r="F43" s="38"/>
      <c r="G43" s="38"/>
      <c r="H43" s="3">
        <v>130</v>
      </c>
      <c r="I43" s="3" t="s">
        <v>509</v>
      </c>
      <c r="J43" s="4">
        <v>-53.55</v>
      </c>
      <c r="K43" s="4">
        <v>-19.760000000000002</v>
      </c>
      <c r="L43" s="4">
        <v>-19.760000000000002</v>
      </c>
      <c r="M43" s="38"/>
      <c r="N43" s="38"/>
    </row>
    <row r="44" spans="1:14" s="4" customFormat="1" ht="17.25" x14ac:dyDescent="0.25">
      <c r="A44" s="49">
        <v>10</v>
      </c>
      <c r="B44" s="49">
        <v>11</v>
      </c>
      <c r="C44" s="54">
        <v>-26.69</v>
      </c>
      <c r="D44" s="54">
        <v>-26.76</v>
      </c>
      <c r="E44" s="54">
        <v>-26.76</v>
      </c>
      <c r="F44" s="38"/>
      <c r="G44" s="38"/>
      <c r="H44" s="18"/>
      <c r="I44" s="18"/>
      <c r="M44" s="38"/>
      <c r="N44" s="38"/>
    </row>
    <row r="45" spans="1:14" s="4" customFormat="1" ht="17.25" x14ac:dyDescent="0.25">
      <c r="A45" s="39">
        <v>11</v>
      </c>
      <c r="B45" s="39">
        <v>12</v>
      </c>
      <c r="C45" s="5">
        <v>-13.83</v>
      </c>
      <c r="D45" s="137">
        <v>-7.58</v>
      </c>
      <c r="E45" s="137">
        <v>-7.58</v>
      </c>
      <c r="F45" s="38"/>
      <c r="G45" s="38"/>
      <c r="H45" s="178" t="s">
        <v>293</v>
      </c>
      <c r="I45" s="178"/>
      <c r="J45" s="178"/>
      <c r="K45" s="178"/>
      <c r="L45" s="178"/>
      <c r="M45" s="178"/>
      <c r="N45" s="38"/>
    </row>
    <row r="46" spans="1:14" s="4" customFormat="1" ht="17.25" x14ac:dyDescent="0.25">
      <c r="A46" s="3">
        <v>12</v>
      </c>
      <c r="B46" s="3" t="s">
        <v>279</v>
      </c>
      <c r="C46" s="137">
        <v>-4.62</v>
      </c>
      <c r="D46" s="137">
        <v>-1.93</v>
      </c>
      <c r="E46" s="137">
        <v>-1.93</v>
      </c>
      <c r="F46" s="38"/>
      <c r="G46" s="38"/>
      <c r="H46" s="39">
        <v>106</v>
      </c>
      <c r="I46" s="39">
        <v>107</v>
      </c>
      <c r="J46" s="137">
        <v>-0.14000000000000001</v>
      </c>
      <c r="K46" s="137">
        <v>-1.92</v>
      </c>
      <c r="L46" s="137">
        <v>-1.92</v>
      </c>
      <c r="M46" s="38"/>
      <c r="N46" s="38"/>
    </row>
    <row r="47" spans="1:14" s="4" customFormat="1" ht="17.25" x14ac:dyDescent="0.25">
      <c r="A47" s="39">
        <v>13</v>
      </c>
      <c r="B47" s="39">
        <v>14</v>
      </c>
      <c r="C47" s="137">
        <v>-2.58</v>
      </c>
      <c r="D47" s="137">
        <v>-1.4</v>
      </c>
      <c r="E47" s="137">
        <v>-1.4</v>
      </c>
      <c r="F47" s="38"/>
      <c r="G47" s="38"/>
      <c r="H47" s="39">
        <v>107</v>
      </c>
      <c r="I47" s="39">
        <v>108</v>
      </c>
      <c r="J47" s="137">
        <v>1.79</v>
      </c>
      <c r="K47" s="137">
        <v>-1.96</v>
      </c>
      <c r="L47" s="137">
        <v>1.79</v>
      </c>
      <c r="M47" s="38"/>
      <c r="N47" s="38"/>
    </row>
    <row r="48" spans="1:14" s="4" customFormat="1" ht="17.25" x14ac:dyDescent="0.25">
      <c r="A48" s="39">
        <v>14</v>
      </c>
      <c r="B48" s="39" t="s">
        <v>279</v>
      </c>
      <c r="C48" s="137">
        <v>-2.09</v>
      </c>
      <c r="D48" s="137">
        <v>-1.33</v>
      </c>
      <c r="E48" s="137">
        <v>-1.33</v>
      </c>
      <c r="F48" s="38"/>
      <c r="G48" s="38"/>
      <c r="H48" s="3">
        <v>108</v>
      </c>
      <c r="I48" s="3">
        <v>109</v>
      </c>
      <c r="J48" s="137">
        <v>-2.14</v>
      </c>
      <c r="K48" s="137">
        <v>5.71</v>
      </c>
      <c r="L48" s="137">
        <v>-2.14</v>
      </c>
      <c r="M48" s="38"/>
      <c r="N48" s="38"/>
    </row>
    <row r="49" spans="1:14" s="4" customFormat="1" ht="17.25" x14ac:dyDescent="0.25">
      <c r="A49" s="39"/>
      <c r="B49" s="39"/>
      <c r="F49" s="38"/>
      <c r="G49" s="38"/>
      <c r="H49" s="39">
        <v>109</v>
      </c>
      <c r="I49" s="39">
        <v>110</v>
      </c>
      <c r="J49" s="137">
        <v>-5.23</v>
      </c>
      <c r="K49" s="137">
        <v>-4.25</v>
      </c>
      <c r="L49" s="137">
        <v>-4.25</v>
      </c>
      <c r="M49" s="38"/>
      <c r="N49" s="38"/>
    </row>
    <row r="50" spans="1:14" s="4" customFormat="1" ht="17.25" x14ac:dyDescent="0.25">
      <c r="A50" s="178" t="s">
        <v>294</v>
      </c>
      <c r="B50" s="178"/>
      <c r="C50" s="178"/>
      <c r="D50" s="178"/>
      <c r="E50" s="178"/>
      <c r="F50" s="178"/>
      <c r="G50" s="38"/>
      <c r="H50" s="39">
        <v>110</v>
      </c>
      <c r="I50" s="39">
        <v>111</v>
      </c>
      <c r="J50" s="137">
        <v>-1.94</v>
      </c>
      <c r="K50" s="137">
        <v>-1.52</v>
      </c>
      <c r="L50" s="137">
        <v>-1.52</v>
      </c>
      <c r="M50" s="38"/>
      <c r="N50" s="38"/>
    </row>
    <row r="51" spans="1:14" s="4" customFormat="1" ht="17.25" x14ac:dyDescent="0.25">
      <c r="A51" s="39">
        <v>25</v>
      </c>
      <c r="B51" s="39">
        <v>26</v>
      </c>
      <c r="C51" s="137">
        <v>-3.27</v>
      </c>
      <c r="D51" s="137">
        <v>-4.3499999999999996</v>
      </c>
      <c r="E51" s="137">
        <v>-4.3499999999999996</v>
      </c>
      <c r="F51" s="38"/>
      <c r="G51" s="38"/>
      <c r="H51" s="39">
        <v>111</v>
      </c>
      <c r="I51" s="39" t="s">
        <v>279</v>
      </c>
      <c r="J51" s="137">
        <v>0</v>
      </c>
      <c r="K51" s="137">
        <v>0</v>
      </c>
      <c r="L51" s="137">
        <v>0</v>
      </c>
      <c r="M51" s="38"/>
      <c r="N51" s="38"/>
    </row>
    <row r="52" spans="1:14" s="4" customFormat="1" ht="17.25" x14ac:dyDescent="0.25">
      <c r="A52" s="39">
        <v>26</v>
      </c>
      <c r="B52" s="39">
        <v>27</v>
      </c>
      <c r="C52" s="137">
        <v>-8.51</v>
      </c>
      <c r="D52" s="137">
        <v>-5.19</v>
      </c>
      <c r="E52" s="137">
        <v>-5.19</v>
      </c>
      <c r="F52" s="38"/>
      <c r="G52" s="38"/>
      <c r="H52" s="18"/>
      <c r="I52" s="18"/>
      <c r="M52" s="38"/>
      <c r="N52" s="38"/>
    </row>
    <row r="53" spans="1:14" s="4" customFormat="1" ht="17.25" x14ac:dyDescent="0.25">
      <c r="A53" s="39">
        <v>27</v>
      </c>
      <c r="B53" s="39" t="s">
        <v>496</v>
      </c>
      <c r="C53" s="4">
        <v>-32.61</v>
      </c>
      <c r="D53" s="4">
        <v>-23.69</v>
      </c>
      <c r="E53" s="4">
        <v>-23.69</v>
      </c>
      <c r="F53" s="38"/>
      <c r="G53" s="38"/>
      <c r="H53" s="178" t="s">
        <v>295</v>
      </c>
      <c r="I53" s="178"/>
      <c r="J53" s="178"/>
      <c r="K53" s="178"/>
      <c r="L53" s="178"/>
      <c r="M53" s="178"/>
      <c r="N53" s="38"/>
    </row>
    <row r="54" spans="1:14" s="4" customFormat="1" ht="17.25" x14ac:dyDescent="0.25">
      <c r="A54" s="39">
        <v>28</v>
      </c>
      <c r="B54" s="39" t="s">
        <v>279</v>
      </c>
      <c r="C54" s="137">
        <v>-1.91</v>
      </c>
      <c r="D54" s="137">
        <v>-0.86</v>
      </c>
      <c r="E54" s="137">
        <v>-0.86</v>
      </c>
      <c r="F54" s="38"/>
      <c r="G54" s="38"/>
      <c r="H54" s="39">
        <v>113</v>
      </c>
      <c r="I54" s="39">
        <v>114</v>
      </c>
      <c r="J54" s="4">
        <v>71.08</v>
      </c>
      <c r="K54" s="4">
        <v>70.95</v>
      </c>
      <c r="L54" s="4">
        <v>71.08</v>
      </c>
      <c r="M54" s="38"/>
      <c r="N54" s="38"/>
    </row>
    <row r="55" spans="1:14" s="4" customFormat="1" ht="17.25" x14ac:dyDescent="0.25">
      <c r="A55" s="39">
        <v>29</v>
      </c>
      <c r="B55" s="39">
        <v>30</v>
      </c>
      <c r="C55" s="137">
        <v>-2.82</v>
      </c>
      <c r="D55" s="137">
        <v>-2.12</v>
      </c>
      <c r="E55" s="137">
        <v>-2.12</v>
      </c>
      <c r="F55" s="38"/>
      <c r="G55" s="38"/>
      <c r="H55" s="39">
        <v>114</v>
      </c>
      <c r="I55" s="39">
        <v>115</v>
      </c>
      <c r="J55" s="4">
        <v>73.849999999999994</v>
      </c>
      <c r="K55" s="5">
        <v>55.8</v>
      </c>
      <c r="L55" s="57">
        <v>151.31</v>
      </c>
      <c r="M55" s="38" t="s">
        <v>526</v>
      </c>
      <c r="N55" s="38"/>
    </row>
    <row r="56" spans="1:14" s="4" customFormat="1" ht="17.25" x14ac:dyDescent="0.25">
      <c r="A56" s="3">
        <v>30</v>
      </c>
      <c r="B56" s="3">
        <v>31</v>
      </c>
      <c r="C56" s="4">
        <v>-12.58</v>
      </c>
      <c r="D56" s="137">
        <v>-7.43</v>
      </c>
      <c r="E56" s="137">
        <v>-7.43</v>
      </c>
      <c r="F56" s="38"/>
      <c r="G56" s="38"/>
      <c r="H56" s="39">
        <v>115</v>
      </c>
      <c r="I56" s="39">
        <v>116</v>
      </c>
      <c r="J56" s="32">
        <v>-109.04</v>
      </c>
      <c r="K56" s="4">
        <v>-94.88</v>
      </c>
      <c r="L56" s="4">
        <v>-94.88</v>
      </c>
      <c r="M56" s="38"/>
      <c r="N56" s="38"/>
    </row>
    <row r="57" spans="1:14" s="4" customFormat="1" ht="17.25" x14ac:dyDescent="0.25">
      <c r="A57" s="39">
        <v>31</v>
      </c>
      <c r="B57" s="39">
        <v>32</v>
      </c>
      <c r="C57" s="137">
        <v>1.55</v>
      </c>
      <c r="D57" s="137">
        <v>0.62</v>
      </c>
      <c r="E57" s="137">
        <v>1.55</v>
      </c>
      <c r="F57" s="38"/>
      <c r="G57" s="38"/>
      <c r="H57" s="3">
        <v>116</v>
      </c>
      <c r="I57" s="3">
        <v>117</v>
      </c>
      <c r="J57" s="4">
        <v>17.18</v>
      </c>
      <c r="K57" s="4">
        <v>23.28</v>
      </c>
      <c r="L57" s="57">
        <v>114</v>
      </c>
      <c r="M57" s="38" t="s">
        <v>526</v>
      </c>
      <c r="N57" s="38"/>
    </row>
    <row r="58" spans="1:14" s="4" customFormat="1" ht="17.25" x14ac:dyDescent="0.25">
      <c r="A58" s="39">
        <v>32</v>
      </c>
      <c r="B58" s="39">
        <v>33</v>
      </c>
      <c r="C58" s="137">
        <v>-3.97</v>
      </c>
      <c r="D58" s="137">
        <v>-2.16</v>
      </c>
      <c r="E58" s="137">
        <v>-2.16</v>
      </c>
      <c r="F58" s="38"/>
      <c r="G58" s="38"/>
      <c r="H58" s="39">
        <v>117</v>
      </c>
      <c r="I58" s="39">
        <v>118</v>
      </c>
      <c r="J58" s="32">
        <v>-143.46</v>
      </c>
      <c r="K58" s="32">
        <v>-152.33000000000001</v>
      </c>
      <c r="L58" s="32">
        <v>-152.33000000000001</v>
      </c>
      <c r="M58" s="38"/>
      <c r="N58" s="38"/>
    </row>
    <row r="59" spans="1:14" s="4" customFormat="1" ht="17.25" x14ac:dyDescent="0.25">
      <c r="A59" s="39">
        <v>33</v>
      </c>
      <c r="B59" s="39">
        <v>34</v>
      </c>
      <c r="C59" s="137">
        <v>-0.27</v>
      </c>
      <c r="D59" s="137">
        <v>-7.0000000000000007E-2</v>
      </c>
      <c r="E59" s="137">
        <v>-7.0000000000000007E-2</v>
      </c>
      <c r="F59" s="38"/>
      <c r="G59" s="38"/>
      <c r="H59" s="39">
        <v>118</v>
      </c>
      <c r="I59" s="39">
        <v>119</v>
      </c>
      <c r="J59" s="4">
        <v>91.03</v>
      </c>
      <c r="K59" s="4">
        <v>91.05</v>
      </c>
      <c r="L59" s="4">
        <v>91.03</v>
      </c>
      <c r="M59" s="38"/>
      <c r="N59" s="38"/>
    </row>
    <row r="60" spans="1:14" s="4" customFormat="1" ht="17.25" x14ac:dyDescent="0.25">
      <c r="A60" s="39">
        <v>34</v>
      </c>
      <c r="B60" s="39" t="s">
        <v>279</v>
      </c>
      <c r="C60" s="137">
        <v>-1.02</v>
      </c>
      <c r="D60" s="137">
        <v>-0.39</v>
      </c>
      <c r="E60" s="137">
        <v>-0.39</v>
      </c>
      <c r="F60" s="38"/>
      <c r="G60" s="38"/>
      <c r="H60" s="39">
        <v>119</v>
      </c>
      <c r="I60" s="39">
        <v>120</v>
      </c>
      <c r="J60" s="4">
        <v>-53.11</v>
      </c>
      <c r="K60" s="5">
        <v>-46.5</v>
      </c>
      <c r="L60" s="5">
        <v>-46.5</v>
      </c>
      <c r="M60" s="38"/>
      <c r="N60" s="38"/>
    </row>
    <row r="61" spans="1:14" s="4" customFormat="1" ht="17.25" x14ac:dyDescent="0.25">
      <c r="A61" s="39"/>
      <c r="B61" s="39"/>
      <c r="F61" s="38"/>
      <c r="G61" s="38"/>
      <c r="H61" s="39">
        <v>120</v>
      </c>
      <c r="I61" s="39">
        <v>121</v>
      </c>
      <c r="J61" s="4">
        <v>-77.72</v>
      </c>
      <c r="K61" s="4">
        <v>-58.22</v>
      </c>
      <c r="L61" s="4">
        <v>-58.22</v>
      </c>
      <c r="M61" s="38"/>
      <c r="N61" s="38"/>
    </row>
    <row r="62" spans="1:14" s="4" customFormat="1" ht="17.25" x14ac:dyDescent="0.25">
      <c r="A62" s="178" t="s">
        <v>296</v>
      </c>
      <c r="B62" s="178"/>
      <c r="C62" s="178"/>
      <c r="D62" s="178"/>
      <c r="E62" s="178"/>
      <c r="F62" s="178"/>
      <c r="G62" s="38"/>
      <c r="H62" s="39">
        <v>121</v>
      </c>
      <c r="I62" s="39" t="s">
        <v>279</v>
      </c>
      <c r="J62" s="32">
        <v>-100.36</v>
      </c>
      <c r="K62" s="4">
        <v>-81.92</v>
      </c>
      <c r="L62" s="4">
        <v>-81.92</v>
      </c>
      <c r="M62" s="38" t="s">
        <v>282</v>
      </c>
      <c r="N62" s="38"/>
    </row>
    <row r="63" spans="1:14" s="4" customFormat="1" ht="17.25" x14ac:dyDescent="0.25">
      <c r="A63" s="39">
        <v>44</v>
      </c>
      <c r="B63" s="39">
        <v>45</v>
      </c>
      <c r="C63" s="4">
        <v>-76.78</v>
      </c>
      <c r="D63" s="4">
        <v>-47.49</v>
      </c>
      <c r="E63" s="4">
        <v>-47.49</v>
      </c>
      <c r="F63" s="38" t="s">
        <v>282</v>
      </c>
      <c r="G63" s="38"/>
      <c r="H63" s="39">
        <v>121</v>
      </c>
      <c r="I63" s="39" t="s">
        <v>279</v>
      </c>
      <c r="J63" s="32">
        <v>-100.36</v>
      </c>
      <c r="K63" s="4">
        <v>-81.92</v>
      </c>
      <c r="L63" s="4">
        <v>-40.96</v>
      </c>
      <c r="M63" s="38" t="s">
        <v>529</v>
      </c>
      <c r="N63" s="38"/>
    </row>
    <row r="64" spans="1:14" s="4" customFormat="1" ht="17.25" x14ac:dyDescent="0.25">
      <c r="A64" s="3">
        <v>45</v>
      </c>
      <c r="B64" s="3">
        <v>46</v>
      </c>
      <c r="C64" s="137">
        <v>-6.16</v>
      </c>
      <c r="D64" s="137">
        <v>-4.01</v>
      </c>
      <c r="E64" s="137">
        <v>-4.01</v>
      </c>
      <c r="F64" s="38" t="s">
        <v>282</v>
      </c>
      <c r="G64" s="38"/>
      <c r="H64" s="18"/>
      <c r="I64" s="18"/>
      <c r="M64" s="38"/>
      <c r="N64" s="38"/>
    </row>
    <row r="65" spans="1:14" s="4" customFormat="1" ht="17.25" x14ac:dyDescent="0.25">
      <c r="A65" s="39">
        <v>46</v>
      </c>
      <c r="B65" s="39">
        <v>47</v>
      </c>
      <c r="C65" s="137">
        <v>-1.93</v>
      </c>
      <c r="D65" s="137">
        <v>-1.67</v>
      </c>
      <c r="E65" s="137">
        <v>-1.67</v>
      </c>
      <c r="F65" s="38" t="s">
        <v>282</v>
      </c>
      <c r="G65" s="38"/>
      <c r="H65" s="178" t="s">
        <v>297</v>
      </c>
      <c r="I65" s="178"/>
      <c r="J65" s="178"/>
      <c r="K65" s="178"/>
      <c r="L65" s="178"/>
      <c r="M65" s="178"/>
      <c r="N65" s="38"/>
    </row>
    <row r="66" spans="1:14" s="4" customFormat="1" ht="17.25" x14ac:dyDescent="0.25">
      <c r="A66" s="39">
        <v>46</v>
      </c>
      <c r="B66" s="39">
        <v>47</v>
      </c>
      <c r="C66" s="137">
        <v>-1.93</v>
      </c>
      <c r="D66" s="137">
        <v>-1.67</v>
      </c>
      <c r="E66" s="137">
        <v>0</v>
      </c>
      <c r="F66" s="38" t="s">
        <v>529</v>
      </c>
      <c r="G66" s="38"/>
      <c r="H66" s="39">
        <v>97</v>
      </c>
      <c r="I66" s="39" t="s">
        <v>506</v>
      </c>
      <c r="J66" s="151">
        <v>-2062.7399999999998</v>
      </c>
      <c r="K66" s="151">
        <v>-1230.6099999999999</v>
      </c>
      <c r="L66" s="151">
        <v>-1230.6099999999999</v>
      </c>
      <c r="M66" s="38" t="s">
        <v>282</v>
      </c>
      <c r="N66" s="38"/>
    </row>
    <row r="67" spans="1:14" s="4" customFormat="1" ht="17.25" x14ac:dyDescent="0.25">
      <c r="A67" s="39">
        <v>47</v>
      </c>
      <c r="B67" s="39" t="s">
        <v>279</v>
      </c>
      <c r="C67" s="137">
        <v>-0.22</v>
      </c>
      <c r="D67" s="137">
        <v>-0.17</v>
      </c>
      <c r="E67" s="137">
        <v>-0.17</v>
      </c>
      <c r="F67" s="38"/>
      <c r="G67" s="38"/>
      <c r="H67" s="39">
        <v>97</v>
      </c>
      <c r="I67" s="39" t="s">
        <v>506</v>
      </c>
      <c r="J67" s="151">
        <v>-2062.7399999999998</v>
      </c>
      <c r="K67" s="151">
        <v>-1230.6099999999999</v>
      </c>
      <c r="L67" s="32">
        <v>-615.30999999999995</v>
      </c>
      <c r="M67" s="38" t="s">
        <v>529</v>
      </c>
      <c r="N67" s="38"/>
    </row>
    <row r="68" spans="1:14" s="4" customFormat="1" ht="17.25" customHeight="1" x14ac:dyDescent="0.25">
      <c r="A68" s="39"/>
      <c r="B68" s="39"/>
      <c r="F68" s="38"/>
      <c r="G68" s="38"/>
      <c r="H68" s="39">
        <v>98</v>
      </c>
      <c r="I68" s="39" t="s">
        <v>510</v>
      </c>
      <c r="J68" s="32">
        <v>374.97</v>
      </c>
      <c r="K68" s="32">
        <v>-134.4</v>
      </c>
      <c r="L68" s="32">
        <v>374.97</v>
      </c>
      <c r="M68" s="38" t="s">
        <v>282</v>
      </c>
      <c r="N68" s="38"/>
    </row>
    <row r="69" spans="1:14" s="4" customFormat="1" ht="17.25" customHeight="1" x14ac:dyDescent="0.25">
      <c r="A69" s="178" t="s">
        <v>298</v>
      </c>
      <c r="B69" s="178"/>
      <c r="C69" s="178"/>
      <c r="D69" s="178"/>
      <c r="E69" s="178"/>
      <c r="F69" s="178"/>
      <c r="G69" s="38"/>
      <c r="H69" s="18"/>
      <c r="I69" s="18"/>
      <c r="M69" s="38"/>
      <c r="N69" s="38"/>
    </row>
    <row r="70" spans="1:14" s="4" customFormat="1" ht="17.25" x14ac:dyDescent="0.25">
      <c r="A70" s="39">
        <v>36</v>
      </c>
      <c r="B70" s="39">
        <v>37</v>
      </c>
      <c r="C70" s="5">
        <v>-22.46</v>
      </c>
      <c r="D70" s="5">
        <v>-17.2</v>
      </c>
      <c r="E70" s="5">
        <v>-17.2</v>
      </c>
      <c r="F70" s="38"/>
      <c r="G70" s="38"/>
      <c r="H70" s="12" t="s">
        <v>515</v>
      </c>
      <c r="I70" s="43"/>
      <c r="J70" s="44"/>
      <c r="K70" s="44"/>
      <c r="L70" s="161">
        <f>ROUND(SUM(L12,L25,L33,L38,L42,L47,L54,L55,L57,L59, L19),-1)</f>
        <v>1200</v>
      </c>
      <c r="M70" s="157" t="s">
        <v>523</v>
      </c>
      <c r="N70" s="38"/>
    </row>
    <row r="71" spans="1:14" s="4" customFormat="1" ht="17.25" x14ac:dyDescent="0.25">
      <c r="A71" s="39">
        <v>37</v>
      </c>
      <c r="B71" s="39">
        <v>38</v>
      </c>
      <c r="C71" s="137">
        <v>0.45</v>
      </c>
      <c r="D71" s="137">
        <v>0.3</v>
      </c>
      <c r="E71" s="137">
        <v>0.45</v>
      </c>
      <c r="F71" s="38"/>
      <c r="G71" s="38"/>
      <c r="H71" s="45" t="s">
        <v>518</v>
      </c>
      <c r="I71" s="46"/>
      <c r="J71" s="47"/>
      <c r="K71" s="47"/>
      <c r="L71" s="162">
        <f>ROUND(SUM(L7,L11,L13,L14,L15,L18,L28,L29,L30,L35,L39,L40,L41,L43,L46,L48,L49,L50,L56,L58,L60,L61,L63,L67),-1)</f>
        <v>-1380</v>
      </c>
      <c r="M71" s="158" t="s">
        <v>523</v>
      </c>
      <c r="N71" s="38"/>
    </row>
    <row r="72" spans="1:14" s="4" customFormat="1" ht="17.25" customHeight="1" x14ac:dyDescent="0.25">
      <c r="A72" s="39">
        <v>38</v>
      </c>
      <c r="B72" s="39">
        <v>39</v>
      </c>
      <c r="C72" s="5">
        <v>-11.17</v>
      </c>
      <c r="D72" s="137">
        <v>-6.02</v>
      </c>
      <c r="E72" s="137">
        <v>-6.02</v>
      </c>
      <c r="F72" s="38"/>
      <c r="G72" s="38"/>
      <c r="H72" s="12" t="s">
        <v>516</v>
      </c>
      <c r="I72" s="43"/>
      <c r="J72" s="44"/>
      <c r="K72" s="44"/>
      <c r="L72" s="163">
        <f>ROUND(SUM(L12,L25,L33,L38,L42,L47,L54,L55,L57,L59,L68, L19),-1)</f>
        <v>1580</v>
      </c>
      <c r="M72" s="157" t="s">
        <v>523</v>
      </c>
      <c r="N72" s="38"/>
    </row>
    <row r="73" spans="1:14" s="4" customFormat="1" ht="17.25" customHeight="1" x14ac:dyDescent="0.25">
      <c r="A73" s="39">
        <v>39</v>
      </c>
      <c r="B73" s="39" t="s">
        <v>279</v>
      </c>
      <c r="C73" s="137">
        <v>-3.82</v>
      </c>
      <c r="D73" s="137">
        <v>-0.8</v>
      </c>
      <c r="E73" s="137">
        <v>-0.8</v>
      </c>
      <c r="F73" s="38"/>
      <c r="G73" s="38"/>
      <c r="H73" s="45" t="s">
        <v>517</v>
      </c>
      <c r="I73" s="46"/>
      <c r="J73" s="47"/>
      <c r="K73" s="47"/>
      <c r="L73" s="164">
        <f>ROUND(SUM(A71:G71,L7,L10,L11,L13,L14,L15,L18,L20,L21,L24,L28,L29,L30,L34,L39,L40,L41,L43,L46,L48,L50,L49,L56,L58,L60,L61,L62,L66),-1)</f>
        <v>-2070</v>
      </c>
      <c r="M73" s="158" t="s">
        <v>523</v>
      </c>
      <c r="N73" s="38"/>
    </row>
    <row r="74" spans="1:14" s="4" customFormat="1" ht="17.25" x14ac:dyDescent="0.25">
      <c r="A74" s="39"/>
      <c r="B74" s="39"/>
      <c r="F74" s="38"/>
      <c r="G74" s="38"/>
      <c r="M74" s="38"/>
      <c r="N74" s="38"/>
    </row>
    <row r="75" spans="1:14" s="4" customFormat="1" ht="17.25" x14ac:dyDescent="0.25">
      <c r="A75" s="178" t="s">
        <v>299</v>
      </c>
      <c r="B75" s="178"/>
      <c r="C75" s="178"/>
      <c r="D75" s="178"/>
      <c r="E75" s="178"/>
      <c r="F75" s="178"/>
      <c r="G75" s="38"/>
      <c r="M75" s="38"/>
      <c r="N75" s="38"/>
    </row>
    <row r="76" spans="1:14" s="4" customFormat="1" ht="17.25" x14ac:dyDescent="0.25">
      <c r="A76" s="39">
        <v>40</v>
      </c>
      <c r="B76" s="39">
        <v>41</v>
      </c>
      <c r="C76" s="4">
        <v>-45.44</v>
      </c>
      <c r="D76" s="4">
        <v>-13.17</v>
      </c>
      <c r="E76" s="4">
        <v>-13.17</v>
      </c>
      <c r="F76" s="38"/>
      <c r="G76" s="38"/>
      <c r="H76" s="18"/>
      <c r="I76" s="18"/>
      <c r="M76" s="38"/>
      <c r="N76" s="38"/>
    </row>
    <row r="77" spans="1:14" s="4" customFormat="1" ht="17.25" x14ac:dyDescent="0.25">
      <c r="A77" s="39">
        <v>41</v>
      </c>
      <c r="B77" s="39">
        <v>42</v>
      </c>
      <c r="C77" s="4">
        <v>-26.28</v>
      </c>
      <c r="D77" s="4">
        <v>-15.04</v>
      </c>
      <c r="E77" s="4">
        <v>-15.04</v>
      </c>
      <c r="F77" s="38"/>
      <c r="G77" s="38"/>
      <c r="H77" s="18"/>
      <c r="I77" s="18"/>
      <c r="M77" s="38"/>
      <c r="N77" s="38"/>
    </row>
    <row r="78" spans="1:14" s="4" customFormat="1" ht="17.25" x14ac:dyDescent="0.25">
      <c r="A78" s="39">
        <v>42</v>
      </c>
      <c r="B78" s="39">
        <v>43</v>
      </c>
      <c r="C78" s="4">
        <v>-50.92</v>
      </c>
      <c r="D78" s="4">
        <v>-14.36</v>
      </c>
      <c r="E78" s="4">
        <v>-14.36</v>
      </c>
      <c r="F78" s="38" t="s">
        <v>282</v>
      </c>
      <c r="G78" s="38"/>
      <c r="H78" s="18"/>
      <c r="I78" s="18"/>
      <c r="M78" s="38"/>
      <c r="N78" s="38"/>
    </row>
    <row r="79" spans="1:14" s="4" customFormat="1" ht="17.25" x14ac:dyDescent="0.25">
      <c r="A79" s="39">
        <v>42</v>
      </c>
      <c r="B79" s="39">
        <v>43</v>
      </c>
      <c r="C79" s="4">
        <v>-50.92</v>
      </c>
      <c r="D79" s="4">
        <v>-14.36</v>
      </c>
      <c r="E79" s="137">
        <v>-7.18</v>
      </c>
      <c r="F79" s="38" t="s">
        <v>529</v>
      </c>
      <c r="G79" s="38"/>
      <c r="H79" s="18"/>
      <c r="I79" s="18"/>
      <c r="M79" s="38"/>
      <c r="N79" s="38"/>
    </row>
    <row r="80" spans="1:14" s="4" customFormat="1" ht="17.25" x14ac:dyDescent="0.25">
      <c r="A80" s="39">
        <v>43</v>
      </c>
      <c r="B80" s="39" t="s">
        <v>279</v>
      </c>
      <c r="C80" s="4">
        <v>-37.630000000000003</v>
      </c>
      <c r="D80" s="137">
        <v>-9.5</v>
      </c>
      <c r="E80" s="137">
        <v>-9.5</v>
      </c>
      <c r="F80" s="38" t="s">
        <v>282</v>
      </c>
      <c r="G80" s="38"/>
      <c r="H80" s="18"/>
      <c r="I80" s="18"/>
      <c r="M80" s="38"/>
      <c r="N80" s="38"/>
    </row>
    <row r="81" spans="1:14" s="4" customFormat="1" ht="17.25" x14ac:dyDescent="0.25">
      <c r="A81" s="39">
        <v>43</v>
      </c>
      <c r="B81" s="39" t="s">
        <v>279</v>
      </c>
      <c r="C81" s="4">
        <v>-37.630000000000003</v>
      </c>
      <c r="D81" s="137">
        <v>-9.5</v>
      </c>
      <c r="E81" s="137">
        <v>0</v>
      </c>
      <c r="F81" s="38" t="s">
        <v>529</v>
      </c>
      <c r="G81" s="38"/>
      <c r="H81" s="18"/>
      <c r="I81" s="18"/>
      <c r="M81" s="38"/>
      <c r="N81" s="38"/>
    </row>
    <row r="82" spans="1:14" s="4" customFormat="1" ht="17.25" x14ac:dyDescent="0.25">
      <c r="A82" s="39"/>
      <c r="B82" s="39"/>
      <c r="F82" s="38"/>
      <c r="G82" s="38"/>
      <c r="H82" s="18"/>
      <c r="I82" s="18"/>
      <c r="M82" s="38"/>
      <c r="N82" s="38"/>
    </row>
    <row r="83" spans="1:14" s="4" customFormat="1" ht="17.25" x14ac:dyDescent="0.25">
      <c r="A83" s="178" t="s">
        <v>300</v>
      </c>
      <c r="B83" s="178"/>
      <c r="C83" s="178"/>
      <c r="D83" s="178"/>
      <c r="E83" s="178"/>
      <c r="F83" s="178"/>
      <c r="G83" s="38"/>
      <c r="H83" s="18"/>
      <c r="I83" s="18"/>
      <c r="M83" s="38"/>
      <c r="N83" s="38"/>
    </row>
    <row r="84" spans="1:14" s="4" customFormat="1" ht="17.25" x14ac:dyDescent="0.25">
      <c r="A84" s="3">
        <v>68</v>
      </c>
      <c r="B84" s="3">
        <v>69</v>
      </c>
      <c r="C84" s="137">
        <v>-1.98</v>
      </c>
      <c r="D84" s="137">
        <v>-1.04</v>
      </c>
      <c r="E84" s="137">
        <v>-1.04</v>
      </c>
      <c r="F84" s="38"/>
      <c r="G84" s="38"/>
      <c r="H84" s="18"/>
      <c r="I84" s="18"/>
      <c r="M84" s="38"/>
      <c r="N84" s="38"/>
    </row>
    <row r="85" spans="1:14" s="4" customFormat="1" ht="17.25" x14ac:dyDescent="0.25">
      <c r="A85" s="39">
        <v>69</v>
      </c>
      <c r="B85" s="39" t="s">
        <v>279</v>
      </c>
      <c r="C85" s="137">
        <v>-9</v>
      </c>
      <c r="D85" s="137">
        <v>-7.98</v>
      </c>
      <c r="E85" s="137">
        <v>-7.98</v>
      </c>
      <c r="F85" s="38"/>
      <c r="G85" s="38"/>
      <c r="H85" s="18"/>
      <c r="I85" s="18"/>
      <c r="M85" s="38"/>
      <c r="N85" s="38"/>
    </row>
    <row r="86" spans="1:14" s="4" customFormat="1" ht="17.25" x14ac:dyDescent="0.25">
      <c r="A86" s="39"/>
      <c r="B86" s="39"/>
      <c r="F86" s="38"/>
      <c r="G86" s="38"/>
      <c r="H86" s="18"/>
      <c r="I86" s="18"/>
      <c r="M86" s="38"/>
      <c r="N86" s="38"/>
    </row>
    <row r="87" spans="1:14" s="4" customFormat="1" ht="17.25" x14ac:dyDescent="0.25">
      <c r="A87" s="178" t="s">
        <v>301</v>
      </c>
      <c r="B87" s="178"/>
      <c r="C87" s="178"/>
      <c r="D87" s="178"/>
      <c r="E87" s="178"/>
      <c r="F87" s="178"/>
      <c r="G87" s="38"/>
      <c r="H87" s="18"/>
      <c r="I87" s="18"/>
      <c r="M87" s="38"/>
      <c r="N87" s="38"/>
    </row>
    <row r="88" spans="1:14" s="4" customFormat="1" ht="17.25" x14ac:dyDescent="0.25">
      <c r="A88" s="39">
        <v>65</v>
      </c>
      <c r="B88" s="39">
        <v>66</v>
      </c>
      <c r="C88" s="4">
        <v>-45.03</v>
      </c>
      <c r="D88" s="137">
        <v>-1.0900000000000001</v>
      </c>
      <c r="E88" s="137">
        <v>-1.0900000000000001</v>
      </c>
      <c r="F88" s="38"/>
      <c r="G88" s="38"/>
      <c r="H88" s="18"/>
      <c r="I88" s="18"/>
      <c r="M88" s="38"/>
      <c r="N88" s="38"/>
    </row>
    <row r="89" spans="1:14" s="4" customFormat="1" ht="17.25" x14ac:dyDescent="0.25">
      <c r="A89" s="3">
        <v>66</v>
      </c>
      <c r="B89" s="3" t="s">
        <v>279</v>
      </c>
      <c r="C89" s="137">
        <v>-1.58</v>
      </c>
      <c r="D89" s="137">
        <v>-0.57999999999999996</v>
      </c>
      <c r="E89" s="137">
        <v>-0.57999999999999996</v>
      </c>
      <c r="F89" s="38"/>
      <c r="G89" s="38"/>
      <c r="H89" s="18"/>
      <c r="I89" s="18"/>
      <c r="M89" s="38"/>
      <c r="N89" s="38"/>
    </row>
    <row r="90" spans="1:14" s="4" customFormat="1" ht="17.25" x14ac:dyDescent="0.25">
      <c r="A90" s="39"/>
      <c r="B90" s="39"/>
      <c r="F90" s="38"/>
      <c r="G90" s="38"/>
      <c r="H90" s="18"/>
      <c r="I90" s="18"/>
      <c r="M90" s="38"/>
      <c r="N90" s="38"/>
    </row>
    <row r="91" spans="1:14" s="4" customFormat="1" ht="17.25" x14ac:dyDescent="0.25">
      <c r="A91" s="178" t="s">
        <v>302</v>
      </c>
      <c r="B91" s="178"/>
      <c r="C91" s="178"/>
      <c r="D91" s="178"/>
      <c r="E91" s="178"/>
      <c r="F91" s="178"/>
      <c r="G91" s="38"/>
      <c r="H91" s="18"/>
      <c r="I91" s="18"/>
      <c r="M91" s="38"/>
      <c r="N91" s="38"/>
    </row>
    <row r="92" spans="1:14" s="4" customFormat="1" ht="17.25" x14ac:dyDescent="0.25">
      <c r="A92" s="39">
        <v>23</v>
      </c>
      <c r="B92" s="39" t="s">
        <v>497</v>
      </c>
      <c r="C92" s="152">
        <v>-751.78</v>
      </c>
      <c r="D92" s="48" t="s">
        <v>1</v>
      </c>
      <c r="E92" s="32">
        <v>-751.78</v>
      </c>
      <c r="F92" s="38"/>
      <c r="G92" s="38"/>
      <c r="H92" s="18"/>
      <c r="I92" s="18"/>
      <c r="M92" s="38"/>
      <c r="N92" s="38"/>
    </row>
    <row r="93" spans="1:14" s="4" customFormat="1" ht="17.25" x14ac:dyDescent="0.25">
      <c r="A93" s="39">
        <v>24</v>
      </c>
      <c r="B93" s="39" t="s">
        <v>498</v>
      </c>
      <c r="C93" s="152">
        <v>-656.81</v>
      </c>
      <c r="D93" s="48" t="s">
        <v>1</v>
      </c>
      <c r="E93" s="32">
        <v>-656.81</v>
      </c>
      <c r="F93" s="38"/>
      <c r="G93" s="38"/>
      <c r="H93" s="18"/>
      <c r="I93" s="18"/>
      <c r="M93" s="38"/>
      <c r="N93" s="38"/>
    </row>
    <row r="94" spans="1:14" s="4" customFormat="1" ht="17.25" x14ac:dyDescent="0.25">
      <c r="A94" s="2">
        <v>70</v>
      </c>
      <c r="B94" s="2" t="s">
        <v>499</v>
      </c>
      <c r="C94" s="94">
        <v>-2017.35</v>
      </c>
      <c r="D94" s="94">
        <v>1613</v>
      </c>
      <c r="E94" s="94">
        <v>-2017.35</v>
      </c>
      <c r="F94" s="38"/>
      <c r="G94" s="38"/>
      <c r="H94" s="18"/>
      <c r="I94" s="18"/>
      <c r="M94" s="38"/>
      <c r="N94" s="38"/>
    </row>
    <row r="95" spans="1:14" s="4" customFormat="1" ht="17.25" x14ac:dyDescent="0.25">
      <c r="A95" s="49">
        <v>71</v>
      </c>
      <c r="B95" s="49" t="s">
        <v>500</v>
      </c>
      <c r="C95" s="94">
        <v>1196.8599999999999</v>
      </c>
      <c r="D95" s="134">
        <v>-886.36</v>
      </c>
      <c r="E95" s="94">
        <v>1196.8599999999999</v>
      </c>
      <c r="F95" s="38" t="s">
        <v>282</v>
      </c>
      <c r="G95" s="38"/>
      <c r="H95" s="18"/>
      <c r="I95" s="18"/>
      <c r="M95" s="38"/>
      <c r="N95" s="38"/>
    </row>
    <row r="96" spans="1:14" s="4" customFormat="1" ht="17.25" x14ac:dyDescent="0.25">
      <c r="A96" s="49">
        <v>71</v>
      </c>
      <c r="B96" s="49" t="s">
        <v>500</v>
      </c>
      <c r="C96" s="94">
        <v>1196.8599999999999</v>
      </c>
      <c r="D96" s="134">
        <v>-886.36</v>
      </c>
      <c r="E96" s="57">
        <v>598.42999999999995</v>
      </c>
      <c r="F96" s="38" t="s">
        <v>529</v>
      </c>
      <c r="G96" s="38"/>
      <c r="H96" s="18"/>
      <c r="I96" s="18"/>
      <c r="M96" s="38"/>
      <c r="N96" s="38"/>
    </row>
    <row r="97" spans="1:14" s="4" customFormat="1" ht="17.25" x14ac:dyDescent="0.25">
      <c r="A97" s="3">
        <v>81</v>
      </c>
      <c r="B97" s="39" t="s">
        <v>501</v>
      </c>
      <c r="C97" s="151">
        <v>1683.32</v>
      </c>
      <c r="D97" s="151">
        <v>1557.59</v>
      </c>
      <c r="E97" s="151">
        <v>1683.32</v>
      </c>
      <c r="F97" s="38" t="s">
        <v>282</v>
      </c>
      <c r="G97" s="38"/>
      <c r="H97" s="18"/>
      <c r="I97" s="18"/>
      <c r="M97" s="38"/>
      <c r="N97" s="38"/>
    </row>
    <row r="98" spans="1:14" s="4" customFormat="1" ht="17.25" x14ac:dyDescent="0.25">
      <c r="A98" s="3">
        <v>81</v>
      </c>
      <c r="B98" s="39" t="s">
        <v>501</v>
      </c>
      <c r="C98" s="151">
        <v>1683.32</v>
      </c>
      <c r="D98" s="151">
        <v>1557.59</v>
      </c>
      <c r="E98" s="137">
        <v>0</v>
      </c>
      <c r="F98" s="38" t="s">
        <v>529</v>
      </c>
      <c r="G98" s="38"/>
      <c r="H98" s="18"/>
      <c r="I98" s="18"/>
      <c r="M98" s="38"/>
      <c r="N98" s="38"/>
    </row>
    <row r="99" spans="1:14" s="4" customFormat="1" ht="17.25" x14ac:dyDescent="0.25">
      <c r="A99" s="3">
        <v>89</v>
      </c>
      <c r="B99" s="3">
        <v>90</v>
      </c>
      <c r="C99" s="152">
        <v>-382.97</v>
      </c>
      <c r="D99" s="152">
        <v>-712.84</v>
      </c>
      <c r="E99" s="32">
        <v>-712.84</v>
      </c>
      <c r="F99" s="38" t="s">
        <v>282</v>
      </c>
      <c r="G99" s="38"/>
      <c r="H99" s="18"/>
      <c r="I99" s="18"/>
      <c r="M99" s="38"/>
      <c r="N99" s="38"/>
    </row>
    <row r="100" spans="1:14" s="4" customFormat="1" ht="17.25" x14ac:dyDescent="0.25">
      <c r="A100" s="39"/>
      <c r="B100" s="39"/>
      <c r="F100" s="38"/>
      <c r="G100" s="38"/>
      <c r="H100" s="18"/>
      <c r="I100" s="18"/>
      <c r="M100" s="38"/>
      <c r="N100" s="38"/>
    </row>
    <row r="101" spans="1:14" s="4" customFormat="1" ht="17.25" x14ac:dyDescent="0.25">
      <c r="A101" s="178" t="s">
        <v>303</v>
      </c>
      <c r="B101" s="178"/>
      <c r="C101" s="178"/>
      <c r="D101" s="178"/>
      <c r="E101" s="178"/>
      <c r="F101" s="178"/>
      <c r="G101" s="38"/>
      <c r="H101" s="18"/>
      <c r="I101" s="18"/>
      <c r="M101" s="38"/>
      <c r="N101" s="38"/>
    </row>
    <row r="102" spans="1:14" s="4" customFormat="1" ht="17.25" x14ac:dyDescent="0.25">
      <c r="A102" s="39">
        <v>83</v>
      </c>
      <c r="B102" s="39">
        <v>84</v>
      </c>
      <c r="C102" s="32">
        <v>-178.15</v>
      </c>
      <c r="D102" s="32">
        <v>-120.19</v>
      </c>
      <c r="E102" s="32">
        <v>-120.19</v>
      </c>
      <c r="F102" s="38" t="s">
        <v>282</v>
      </c>
      <c r="G102" s="38"/>
      <c r="H102" s="18"/>
      <c r="I102" s="18"/>
      <c r="M102" s="38"/>
      <c r="N102" s="38"/>
    </row>
    <row r="103" spans="1:14" s="4" customFormat="1" ht="17.25" x14ac:dyDescent="0.25">
      <c r="A103" s="39">
        <v>84</v>
      </c>
      <c r="B103" s="39">
        <v>85</v>
      </c>
      <c r="C103" s="32">
        <v>100.67</v>
      </c>
      <c r="D103" s="4">
        <v>55.06</v>
      </c>
      <c r="E103" s="32">
        <v>100.67</v>
      </c>
      <c r="F103" s="38" t="s">
        <v>282</v>
      </c>
      <c r="G103" s="38"/>
      <c r="H103" s="18"/>
      <c r="I103" s="18"/>
      <c r="M103" s="38"/>
      <c r="N103" s="38"/>
    </row>
    <row r="104" spans="1:14" s="4" customFormat="1" ht="17.25" x14ac:dyDescent="0.25">
      <c r="A104" s="39">
        <v>85</v>
      </c>
      <c r="B104" s="39">
        <v>86</v>
      </c>
      <c r="C104" s="4">
        <v>-50.38</v>
      </c>
      <c r="D104" s="4">
        <v>12.91</v>
      </c>
      <c r="E104" s="4">
        <v>-50.38</v>
      </c>
      <c r="F104" s="38" t="s">
        <v>282</v>
      </c>
      <c r="G104" s="38"/>
      <c r="H104" s="18"/>
      <c r="I104" s="18"/>
      <c r="M104" s="38"/>
      <c r="N104" s="38"/>
    </row>
    <row r="105" spans="1:14" s="4" customFormat="1" ht="17.25" x14ac:dyDescent="0.25">
      <c r="A105" s="39">
        <v>86</v>
      </c>
      <c r="B105" s="39">
        <v>87</v>
      </c>
      <c r="C105" s="4">
        <v>57.38</v>
      </c>
      <c r="D105" s="4">
        <v>12.23</v>
      </c>
      <c r="E105" s="4">
        <v>57.38</v>
      </c>
      <c r="F105" s="38" t="s">
        <v>282</v>
      </c>
      <c r="G105" s="38"/>
      <c r="H105" s="18"/>
      <c r="I105" s="18"/>
      <c r="M105" s="38"/>
      <c r="N105" s="38"/>
    </row>
    <row r="106" spans="1:14" s="4" customFormat="1" ht="17.25" x14ac:dyDescent="0.25">
      <c r="A106" s="39">
        <v>87</v>
      </c>
      <c r="B106" s="39" t="s">
        <v>279</v>
      </c>
      <c r="C106" s="32">
        <v>-214.02</v>
      </c>
      <c r="D106" s="32">
        <v>-105.54</v>
      </c>
      <c r="E106" s="32">
        <v>-105.54</v>
      </c>
      <c r="F106" s="38" t="s">
        <v>282</v>
      </c>
      <c r="G106" s="38"/>
      <c r="H106" s="18"/>
      <c r="I106" s="18"/>
      <c r="M106" s="38"/>
      <c r="N106" s="38"/>
    </row>
    <row r="107" spans="1:14" s="4" customFormat="1" ht="17.25" x14ac:dyDescent="0.25">
      <c r="A107" s="39"/>
      <c r="B107" s="39"/>
      <c r="F107" s="38"/>
      <c r="G107" s="38"/>
      <c r="H107" s="18"/>
      <c r="I107" s="18"/>
      <c r="M107" s="38"/>
      <c r="N107" s="38"/>
    </row>
    <row r="108" spans="1:14" s="4" customFormat="1" ht="17.25" x14ac:dyDescent="0.25">
      <c r="A108" s="178" t="s">
        <v>304</v>
      </c>
      <c r="B108" s="178"/>
      <c r="C108" s="178"/>
      <c r="D108" s="178"/>
      <c r="E108" s="178"/>
      <c r="F108" s="178"/>
      <c r="G108" s="38"/>
      <c r="H108" s="18"/>
      <c r="I108" s="18"/>
      <c r="M108" s="38"/>
      <c r="N108" s="38"/>
    </row>
    <row r="109" spans="1:14" s="4" customFormat="1" ht="17.25" x14ac:dyDescent="0.25">
      <c r="A109" s="3">
        <v>67</v>
      </c>
      <c r="B109" s="3" t="s">
        <v>279</v>
      </c>
      <c r="C109" s="137">
        <v>-8.6</v>
      </c>
      <c r="D109" s="137">
        <v>-4.76</v>
      </c>
      <c r="E109" s="137">
        <v>-4.76</v>
      </c>
      <c r="F109" s="38" t="s">
        <v>282</v>
      </c>
      <c r="G109" s="38"/>
      <c r="H109" s="18"/>
      <c r="I109" s="18"/>
      <c r="M109" s="38"/>
      <c r="N109" s="38"/>
    </row>
    <row r="110" spans="1:14" s="4" customFormat="1" ht="17.25" x14ac:dyDescent="0.25">
      <c r="A110" s="39"/>
      <c r="B110" s="39"/>
      <c r="F110" s="38"/>
      <c r="G110" s="38"/>
      <c r="H110" s="18"/>
      <c r="I110" s="18"/>
      <c r="M110" s="38"/>
      <c r="N110" s="38"/>
    </row>
    <row r="111" spans="1:14" s="4" customFormat="1" ht="17.25" x14ac:dyDescent="0.25">
      <c r="A111" s="178" t="s">
        <v>305</v>
      </c>
      <c r="B111" s="178"/>
      <c r="C111" s="178"/>
      <c r="D111" s="178"/>
      <c r="E111" s="178"/>
      <c r="F111" s="178"/>
      <c r="G111" s="38"/>
      <c r="H111" s="18"/>
      <c r="I111" s="18"/>
      <c r="M111" s="38"/>
      <c r="N111" s="38"/>
    </row>
    <row r="112" spans="1:14" s="4" customFormat="1" ht="17.25" x14ac:dyDescent="0.25">
      <c r="A112" s="39">
        <v>63</v>
      </c>
      <c r="B112" s="39">
        <v>64</v>
      </c>
      <c r="C112" s="5">
        <v>-12.1</v>
      </c>
      <c r="D112" s="137">
        <v>-3.17</v>
      </c>
      <c r="E112" s="137">
        <v>-3.17</v>
      </c>
      <c r="F112" s="38"/>
      <c r="G112" s="38"/>
      <c r="H112" s="18"/>
      <c r="I112" s="18"/>
      <c r="M112" s="38"/>
      <c r="N112" s="38"/>
    </row>
    <row r="113" spans="1:14" s="4" customFormat="1" ht="17.25" x14ac:dyDescent="0.25">
      <c r="A113" s="39">
        <v>64</v>
      </c>
      <c r="B113" s="39" t="s">
        <v>279</v>
      </c>
      <c r="C113" s="137">
        <v>-2.09</v>
      </c>
      <c r="D113" s="137">
        <v>-1.54</v>
      </c>
      <c r="E113" s="137">
        <v>-1.54</v>
      </c>
      <c r="F113" s="38" t="s">
        <v>282</v>
      </c>
      <c r="G113" s="38"/>
      <c r="H113" s="18"/>
      <c r="I113" s="18"/>
      <c r="M113" s="38"/>
      <c r="N113" s="38"/>
    </row>
    <row r="114" spans="1:14" s="4" customFormat="1" ht="17.25" x14ac:dyDescent="0.25">
      <c r="A114" s="39">
        <v>64</v>
      </c>
      <c r="B114" s="39" t="s">
        <v>279</v>
      </c>
      <c r="C114" s="137">
        <v>-2.09</v>
      </c>
      <c r="D114" s="137">
        <v>-1.54</v>
      </c>
      <c r="E114" s="137">
        <v>-0.77</v>
      </c>
      <c r="F114" s="38" t="s">
        <v>529</v>
      </c>
      <c r="G114" s="38"/>
      <c r="H114" s="18"/>
      <c r="I114" s="18"/>
      <c r="M114" s="38"/>
      <c r="N114" s="38"/>
    </row>
    <row r="115" spans="1:14" s="4" customFormat="1" ht="17.25" x14ac:dyDescent="0.25">
      <c r="A115" s="39"/>
      <c r="B115" s="39"/>
      <c r="F115" s="38"/>
      <c r="G115" s="38"/>
      <c r="H115" s="18"/>
      <c r="I115" s="18"/>
      <c r="M115" s="38"/>
      <c r="N115" s="38"/>
    </row>
    <row r="116" spans="1:14" s="4" customFormat="1" ht="17.25" x14ac:dyDescent="0.25">
      <c r="A116" s="178" t="s">
        <v>306</v>
      </c>
      <c r="B116" s="178"/>
      <c r="C116" s="178"/>
      <c r="D116" s="178"/>
      <c r="E116" s="178"/>
      <c r="F116" s="178"/>
      <c r="G116" s="38"/>
      <c r="H116" s="18"/>
      <c r="I116" s="18"/>
      <c r="M116" s="38"/>
      <c r="N116" s="38"/>
    </row>
    <row r="117" spans="1:14" s="4" customFormat="1" ht="17.25" x14ac:dyDescent="0.25">
      <c r="A117" s="3">
        <v>5</v>
      </c>
      <c r="B117" s="3">
        <v>6</v>
      </c>
      <c r="C117" s="5">
        <v>-11.83</v>
      </c>
      <c r="D117" s="137">
        <v>2.14</v>
      </c>
      <c r="E117" s="5">
        <v>-11.83</v>
      </c>
      <c r="F117" s="38" t="s">
        <v>282</v>
      </c>
      <c r="G117" s="38"/>
      <c r="H117" s="18"/>
      <c r="I117" s="18"/>
      <c r="M117" s="38"/>
      <c r="N117" s="38"/>
    </row>
    <row r="118" spans="1:14" s="4" customFormat="1" ht="17.25" x14ac:dyDescent="0.25">
      <c r="A118" s="39">
        <v>6</v>
      </c>
      <c r="B118" s="39">
        <v>7</v>
      </c>
      <c r="C118" s="137">
        <v>-3.53</v>
      </c>
      <c r="D118" s="137">
        <v>-4.17</v>
      </c>
      <c r="E118" s="137">
        <v>-4.17</v>
      </c>
      <c r="F118" s="38" t="s">
        <v>282</v>
      </c>
      <c r="G118" s="38"/>
      <c r="H118" s="18"/>
      <c r="I118" s="18"/>
      <c r="M118" s="38"/>
      <c r="N118" s="38"/>
    </row>
    <row r="119" spans="1:14" s="4" customFormat="1" ht="17.25" x14ac:dyDescent="0.25">
      <c r="A119" s="39">
        <v>6</v>
      </c>
      <c r="B119" s="39">
        <v>7</v>
      </c>
      <c r="C119" s="137">
        <v>-3.53</v>
      </c>
      <c r="D119" s="137">
        <v>-4.17</v>
      </c>
      <c r="E119" s="137">
        <v>-2.09</v>
      </c>
      <c r="F119" s="38" t="s">
        <v>529</v>
      </c>
      <c r="G119" s="38"/>
      <c r="H119" s="18"/>
      <c r="I119" s="18"/>
      <c r="M119" s="38"/>
      <c r="N119" s="38"/>
    </row>
    <row r="120" spans="1:14" s="4" customFormat="1" ht="17.25" x14ac:dyDescent="0.25">
      <c r="A120" s="39">
        <v>7</v>
      </c>
      <c r="B120" s="39">
        <v>8</v>
      </c>
      <c r="C120" s="5">
        <v>-19.670000000000002</v>
      </c>
      <c r="D120" s="137">
        <v>-5.15</v>
      </c>
      <c r="E120" s="137">
        <v>-5.15</v>
      </c>
      <c r="F120" s="38"/>
      <c r="G120" s="38"/>
      <c r="H120" s="18"/>
      <c r="I120" s="18"/>
      <c r="M120" s="38"/>
      <c r="N120" s="38"/>
    </row>
    <row r="121" spans="1:14" s="4" customFormat="1" ht="17.25" x14ac:dyDescent="0.25">
      <c r="A121" s="39">
        <v>8</v>
      </c>
      <c r="B121" s="39" t="s">
        <v>279</v>
      </c>
      <c r="C121" s="137">
        <v>-5.09</v>
      </c>
      <c r="D121" s="137">
        <v>-1.97</v>
      </c>
      <c r="E121" s="137">
        <v>-1.97</v>
      </c>
      <c r="F121" s="38" t="s">
        <v>282</v>
      </c>
      <c r="G121" s="38"/>
      <c r="H121" s="18"/>
      <c r="I121" s="18"/>
      <c r="M121" s="38"/>
      <c r="N121" s="38"/>
    </row>
    <row r="122" spans="1:14" s="4" customFormat="1" ht="17.25" x14ac:dyDescent="0.25">
      <c r="A122" s="39">
        <v>8</v>
      </c>
      <c r="B122" s="39" t="s">
        <v>279</v>
      </c>
      <c r="C122" s="137">
        <v>-5.09</v>
      </c>
      <c r="D122" s="137">
        <v>-1.97</v>
      </c>
      <c r="E122" s="137">
        <v>-0.99</v>
      </c>
      <c r="F122" s="38" t="s">
        <v>529</v>
      </c>
      <c r="G122" s="38"/>
      <c r="H122" s="18"/>
      <c r="I122" s="18"/>
      <c r="M122" s="38"/>
      <c r="N122" s="38"/>
    </row>
    <row r="123" spans="1:14" s="4" customFormat="1" ht="17.25" x14ac:dyDescent="0.25">
      <c r="A123" s="39"/>
      <c r="B123" s="39"/>
      <c r="F123" s="38"/>
      <c r="G123" s="38"/>
      <c r="H123" s="18"/>
      <c r="I123" s="18"/>
      <c r="M123" s="38"/>
      <c r="N123" s="38"/>
    </row>
    <row r="124" spans="1:14" s="4" customFormat="1" ht="17.25" x14ac:dyDescent="0.25">
      <c r="A124" s="178" t="s">
        <v>307</v>
      </c>
      <c r="B124" s="178"/>
      <c r="C124" s="178"/>
      <c r="D124" s="178"/>
      <c r="E124" s="178"/>
      <c r="F124" s="178"/>
      <c r="G124" s="38"/>
      <c r="H124" s="18"/>
      <c r="I124" s="18"/>
      <c r="M124" s="38"/>
      <c r="N124" s="38"/>
    </row>
    <row r="125" spans="1:14" s="4" customFormat="1" ht="17.25" x14ac:dyDescent="0.25">
      <c r="A125" s="39">
        <v>91</v>
      </c>
      <c r="B125" s="39">
        <v>92</v>
      </c>
      <c r="C125" s="4">
        <v>36.15</v>
      </c>
      <c r="D125" s="4">
        <v>36.340000000000003</v>
      </c>
      <c r="E125" s="4">
        <v>36.15</v>
      </c>
      <c r="F125" s="38" t="s">
        <v>282</v>
      </c>
      <c r="G125" s="38"/>
      <c r="H125" s="18"/>
      <c r="I125" s="18"/>
      <c r="M125" s="38"/>
      <c r="N125" s="38"/>
    </row>
    <row r="126" spans="1:14" s="4" customFormat="1" ht="17.25" x14ac:dyDescent="0.25">
      <c r="A126" s="39"/>
      <c r="B126" s="39"/>
      <c r="F126" s="38"/>
      <c r="G126" s="38"/>
      <c r="H126" s="18"/>
      <c r="I126" s="18"/>
      <c r="M126" s="38"/>
      <c r="N126" s="38"/>
    </row>
    <row r="127" spans="1:14" s="4" customFormat="1" ht="17.25" x14ac:dyDescent="0.25">
      <c r="A127" s="178" t="s">
        <v>308</v>
      </c>
      <c r="B127" s="178"/>
      <c r="C127" s="178"/>
      <c r="D127" s="178"/>
      <c r="E127" s="178"/>
      <c r="F127" s="178"/>
      <c r="G127" s="38"/>
      <c r="H127" s="18"/>
      <c r="I127" s="18"/>
      <c r="M127" s="38"/>
      <c r="N127" s="38"/>
    </row>
    <row r="128" spans="1:14" s="4" customFormat="1" ht="17.25" x14ac:dyDescent="0.25">
      <c r="A128" s="39">
        <v>95</v>
      </c>
      <c r="B128" s="39" t="s">
        <v>279</v>
      </c>
      <c r="C128" s="137">
        <v>-0.9</v>
      </c>
      <c r="D128" s="137">
        <v>-0.22</v>
      </c>
      <c r="E128" s="137">
        <v>-0.22</v>
      </c>
      <c r="F128" s="38"/>
      <c r="G128" s="38"/>
      <c r="H128" s="18"/>
      <c r="I128" s="18"/>
      <c r="M128" s="38"/>
      <c r="N128" s="38"/>
    </row>
    <row r="129" spans="1:14" s="4" customFormat="1" ht="17.25" x14ac:dyDescent="0.25">
      <c r="A129" s="39"/>
      <c r="B129" s="39"/>
      <c r="F129" s="38"/>
      <c r="G129" s="38"/>
      <c r="H129" s="18"/>
      <c r="I129" s="18"/>
      <c r="M129" s="38"/>
      <c r="N129" s="38"/>
    </row>
    <row r="130" spans="1:14" s="4" customFormat="1" ht="17.25" x14ac:dyDescent="0.25">
      <c r="A130" s="178" t="s">
        <v>309</v>
      </c>
      <c r="B130" s="178"/>
      <c r="C130" s="178"/>
      <c r="D130" s="178"/>
      <c r="E130" s="178"/>
      <c r="F130" s="178"/>
      <c r="G130" s="38"/>
      <c r="H130" s="18"/>
      <c r="I130" s="18"/>
      <c r="M130" s="38"/>
      <c r="N130" s="38"/>
    </row>
    <row r="131" spans="1:14" s="4" customFormat="1" ht="17.25" x14ac:dyDescent="0.25">
      <c r="A131" s="39">
        <v>77</v>
      </c>
      <c r="B131" s="39" t="s">
        <v>502</v>
      </c>
      <c r="C131" s="4">
        <v>-15.05</v>
      </c>
      <c r="D131" s="5">
        <v>-12.6</v>
      </c>
      <c r="E131" s="5">
        <v>-12.6</v>
      </c>
      <c r="F131" s="38"/>
      <c r="G131" s="38"/>
      <c r="H131" s="18"/>
      <c r="I131" s="18"/>
      <c r="M131" s="38"/>
      <c r="N131" s="38"/>
    </row>
    <row r="132" spans="1:14" s="4" customFormat="1" ht="17.25" x14ac:dyDescent="0.25">
      <c r="A132" s="39">
        <v>78</v>
      </c>
      <c r="B132" s="39" t="s">
        <v>279</v>
      </c>
      <c r="C132" s="137">
        <v>-3.37</v>
      </c>
      <c r="D132" s="137">
        <v>-2.1800000000000002</v>
      </c>
      <c r="E132" s="137">
        <v>-2.1800000000000002</v>
      </c>
      <c r="F132" s="38"/>
      <c r="G132" s="38"/>
      <c r="H132" s="18"/>
      <c r="I132" s="18"/>
      <c r="M132" s="38"/>
      <c r="N132" s="38"/>
    </row>
    <row r="133" spans="1:14" s="4" customFormat="1" ht="17.25" x14ac:dyDescent="0.25">
      <c r="A133" s="39"/>
      <c r="B133" s="39"/>
      <c r="F133" s="38"/>
      <c r="G133" s="38"/>
      <c r="H133" s="18"/>
      <c r="I133" s="18"/>
      <c r="M133" s="38"/>
      <c r="N133" s="38"/>
    </row>
    <row r="134" spans="1:14" s="4" customFormat="1" ht="17.25" x14ac:dyDescent="0.25">
      <c r="A134" s="178" t="s">
        <v>310</v>
      </c>
      <c r="B134" s="178"/>
      <c r="C134" s="178"/>
      <c r="D134" s="178"/>
      <c r="E134" s="178"/>
      <c r="F134" s="178"/>
      <c r="G134" s="38"/>
      <c r="H134" s="18"/>
      <c r="I134" s="18"/>
      <c r="M134" s="38"/>
      <c r="N134" s="38"/>
    </row>
    <row r="135" spans="1:14" s="4" customFormat="1" ht="17.25" x14ac:dyDescent="0.25">
      <c r="A135" s="39">
        <v>79</v>
      </c>
      <c r="B135" s="39">
        <v>80</v>
      </c>
      <c r="C135" s="137">
        <v>-1.81</v>
      </c>
      <c r="D135" s="137">
        <v>-2.5</v>
      </c>
      <c r="E135" s="137">
        <v>-2.5</v>
      </c>
      <c r="F135" s="38"/>
      <c r="G135" s="38"/>
      <c r="H135" s="18"/>
      <c r="I135" s="18"/>
      <c r="M135" s="38"/>
      <c r="N135" s="38"/>
    </row>
    <row r="136" spans="1:14" s="4" customFormat="1" ht="17.25" x14ac:dyDescent="0.25">
      <c r="A136" s="39">
        <v>80</v>
      </c>
      <c r="B136" s="39" t="s">
        <v>279</v>
      </c>
      <c r="C136" s="137">
        <v>-3.12</v>
      </c>
      <c r="D136" s="137">
        <v>-0.71</v>
      </c>
      <c r="E136" s="137">
        <v>-0.71</v>
      </c>
      <c r="F136" s="38"/>
      <c r="G136" s="38"/>
      <c r="H136" s="18"/>
      <c r="I136" s="18"/>
      <c r="M136" s="38"/>
      <c r="N136" s="38"/>
    </row>
    <row r="137" spans="1:14" s="4" customFormat="1" ht="17.25" x14ac:dyDescent="0.25">
      <c r="A137" s="39"/>
      <c r="B137" s="39"/>
      <c r="F137" s="38"/>
      <c r="G137" s="38"/>
      <c r="H137" s="18"/>
      <c r="I137" s="18"/>
      <c r="M137" s="38"/>
      <c r="N137" s="38"/>
    </row>
    <row r="138" spans="1:14" s="4" customFormat="1" ht="17.25" x14ac:dyDescent="0.25">
      <c r="A138" s="178" t="s">
        <v>311</v>
      </c>
      <c r="B138" s="178"/>
      <c r="C138" s="178"/>
      <c r="D138" s="178"/>
      <c r="E138" s="178"/>
      <c r="F138" s="178"/>
      <c r="G138" s="38"/>
      <c r="H138" s="18"/>
      <c r="I138" s="18"/>
      <c r="M138" s="38"/>
      <c r="N138" s="38"/>
    </row>
    <row r="139" spans="1:14" s="4" customFormat="1" ht="17.25" x14ac:dyDescent="0.25">
      <c r="A139" s="39">
        <v>48</v>
      </c>
      <c r="B139" s="39">
        <v>49</v>
      </c>
      <c r="C139" s="4">
        <v>-15.05</v>
      </c>
      <c r="D139" s="4">
        <v>-12.18</v>
      </c>
      <c r="E139" s="4">
        <v>-12.18</v>
      </c>
      <c r="F139" s="38" t="s">
        <v>282</v>
      </c>
      <c r="G139" s="38"/>
      <c r="H139" s="18"/>
      <c r="I139" s="18"/>
      <c r="M139" s="38"/>
      <c r="N139" s="38"/>
    </row>
    <row r="140" spans="1:14" s="4" customFormat="1" ht="17.25" x14ac:dyDescent="0.25">
      <c r="A140" s="39">
        <v>49</v>
      </c>
      <c r="B140" s="39">
        <v>50</v>
      </c>
      <c r="C140" s="4">
        <v>24.53</v>
      </c>
      <c r="D140" s="4">
        <v>20.92</v>
      </c>
      <c r="E140" s="4">
        <v>24.53</v>
      </c>
      <c r="F140" s="38" t="s">
        <v>282</v>
      </c>
      <c r="G140" s="38"/>
      <c r="H140" s="18"/>
      <c r="I140" s="18"/>
      <c r="M140" s="38"/>
      <c r="N140" s="38"/>
    </row>
    <row r="141" spans="1:14" s="4" customFormat="1" ht="17.25" x14ac:dyDescent="0.25">
      <c r="A141" s="39">
        <v>50</v>
      </c>
      <c r="B141" s="39">
        <v>51</v>
      </c>
      <c r="C141" s="4">
        <v>-27.33</v>
      </c>
      <c r="D141" s="4">
        <v>-21.69</v>
      </c>
      <c r="E141" s="4">
        <v>-21.69</v>
      </c>
      <c r="F141" s="38" t="s">
        <v>282</v>
      </c>
      <c r="G141" s="38"/>
      <c r="H141" s="18"/>
      <c r="I141" s="18"/>
      <c r="M141" s="38"/>
      <c r="N141" s="38"/>
    </row>
    <row r="142" spans="1:14" s="4" customFormat="1" ht="17.25" x14ac:dyDescent="0.25">
      <c r="A142" s="39">
        <v>51</v>
      </c>
      <c r="B142" s="39">
        <v>52</v>
      </c>
      <c r="C142" s="137">
        <v>2.65</v>
      </c>
      <c r="D142" s="137">
        <v>2.16</v>
      </c>
      <c r="E142" s="137">
        <v>2.65</v>
      </c>
      <c r="F142" s="38"/>
      <c r="G142" s="38"/>
      <c r="H142" s="18"/>
      <c r="I142" s="18"/>
      <c r="M142" s="38"/>
      <c r="N142" s="38"/>
    </row>
    <row r="143" spans="1:14" s="4" customFormat="1" ht="17.25" x14ac:dyDescent="0.25">
      <c r="A143" s="39"/>
      <c r="B143" s="39"/>
      <c r="F143" s="38"/>
      <c r="G143" s="38"/>
      <c r="H143" s="18"/>
      <c r="I143" s="18"/>
      <c r="M143" s="38"/>
      <c r="N143" s="38"/>
    </row>
    <row r="144" spans="1:14" s="4" customFormat="1" ht="17.25" x14ac:dyDescent="0.25">
      <c r="A144" s="178" t="s">
        <v>312</v>
      </c>
      <c r="B144" s="178"/>
      <c r="C144" s="178"/>
      <c r="D144" s="178"/>
      <c r="E144" s="178"/>
      <c r="F144" s="178"/>
      <c r="G144" s="38"/>
      <c r="H144" s="18"/>
      <c r="I144" s="18"/>
      <c r="M144" s="38"/>
      <c r="N144" s="38"/>
    </row>
    <row r="145" spans="1:15" s="4" customFormat="1" ht="17.25" x14ac:dyDescent="0.25">
      <c r="A145" s="49">
        <v>56</v>
      </c>
      <c r="B145" s="49">
        <v>57</v>
      </c>
      <c r="C145" s="149">
        <v>45.46</v>
      </c>
      <c r="D145" s="149">
        <v>32.869999999999997</v>
      </c>
      <c r="E145" s="149">
        <v>45.46</v>
      </c>
      <c r="F145" s="38" t="s">
        <v>282</v>
      </c>
      <c r="G145" s="38"/>
      <c r="H145" s="18"/>
      <c r="I145" s="18"/>
      <c r="M145" s="38"/>
      <c r="N145" s="38"/>
    </row>
    <row r="146" spans="1:15" s="4" customFormat="1" ht="17.25" x14ac:dyDescent="0.25">
      <c r="A146" s="49">
        <v>57</v>
      </c>
      <c r="B146" s="49">
        <v>58</v>
      </c>
      <c r="C146" s="146">
        <v>-3.53</v>
      </c>
      <c r="D146" s="149">
        <v>13.37</v>
      </c>
      <c r="E146" s="146">
        <v>3.53</v>
      </c>
      <c r="F146" s="38" t="s">
        <v>282</v>
      </c>
      <c r="G146" s="38"/>
      <c r="H146" s="18"/>
      <c r="I146" s="18"/>
      <c r="M146" s="38"/>
      <c r="N146" s="38"/>
    </row>
    <row r="147" spans="1:15" s="4" customFormat="1" ht="17.25" x14ac:dyDescent="0.25">
      <c r="A147" s="49">
        <v>57</v>
      </c>
      <c r="B147" s="49">
        <v>58</v>
      </c>
      <c r="C147" s="146">
        <v>-3.53</v>
      </c>
      <c r="D147" s="149">
        <v>13.37</v>
      </c>
      <c r="E147" s="146">
        <v>0.88</v>
      </c>
      <c r="F147" s="38" t="s">
        <v>529</v>
      </c>
      <c r="G147" s="38"/>
      <c r="H147" s="18"/>
      <c r="I147" s="18"/>
      <c r="M147" s="38"/>
      <c r="N147" s="38"/>
    </row>
    <row r="148" spans="1:15" s="4" customFormat="1" ht="17.25" x14ac:dyDescent="0.25">
      <c r="A148" s="49">
        <v>58</v>
      </c>
      <c r="B148" s="49">
        <v>59</v>
      </c>
      <c r="C148" s="149">
        <v>-15.63</v>
      </c>
      <c r="D148" s="149">
        <v>-20.71</v>
      </c>
      <c r="E148" s="149">
        <v>-20.71</v>
      </c>
      <c r="F148" s="38"/>
      <c r="G148" s="38"/>
      <c r="H148" s="18"/>
      <c r="I148" s="18"/>
      <c r="M148" s="38"/>
      <c r="N148" s="38"/>
    </row>
    <row r="149" spans="1:15" s="4" customFormat="1" ht="17.25" x14ac:dyDescent="0.25">
      <c r="A149" s="49">
        <v>59</v>
      </c>
      <c r="B149" s="49">
        <v>60</v>
      </c>
      <c r="C149" s="149">
        <v>-21.39</v>
      </c>
      <c r="D149" s="149">
        <v>-13.83</v>
      </c>
      <c r="E149" s="149">
        <v>-13.83</v>
      </c>
      <c r="F149" s="38"/>
      <c r="G149" s="38"/>
      <c r="H149" s="18"/>
      <c r="I149" s="18"/>
      <c r="M149" s="38"/>
      <c r="N149" s="38"/>
    </row>
    <row r="150" spans="1:15" s="4" customFormat="1" ht="17.25" x14ac:dyDescent="0.25">
      <c r="A150" s="39">
        <v>60</v>
      </c>
      <c r="B150" s="39">
        <v>61</v>
      </c>
      <c r="C150" s="137">
        <v>0.59</v>
      </c>
      <c r="D150" s="137">
        <v>1.56</v>
      </c>
      <c r="E150" s="137">
        <v>0.59</v>
      </c>
      <c r="F150" s="38"/>
      <c r="G150" s="38"/>
      <c r="H150" s="18"/>
      <c r="I150" s="18"/>
      <c r="M150" s="38"/>
      <c r="N150" s="38"/>
    </row>
    <row r="151" spans="1:15" s="4" customFormat="1" ht="17.25" x14ac:dyDescent="0.25">
      <c r="A151" s="39">
        <v>61</v>
      </c>
      <c r="B151" s="39">
        <v>62</v>
      </c>
      <c r="C151" s="4">
        <v>-18.8</v>
      </c>
      <c r="D151" s="4">
        <v>-14.49</v>
      </c>
      <c r="E151" s="4">
        <v>-14.49</v>
      </c>
      <c r="F151" s="38"/>
      <c r="G151" s="38"/>
      <c r="H151" s="18"/>
      <c r="I151" s="18"/>
      <c r="M151" s="38"/>
      <c r="N151" s="38"/>
    </row>
    <row r="152" spans="1:15" s="4" customFormat="1" ht="17.25" x14ac:dyDescent="0.25">
      <c r="A152" s="3">
        <v>62</v>
      </c>
      <c r="B152" s="3" t="s">
        <v>503</v>
      </c>
      <c r="C152" s="137">
        <v>4.5999999999999996</v>
      </c>
      <c r="D152" s="137">
        <v>-4.43</v>
      </c>
      <c r="E152" s="137">
        <v>4.5999999999999996</v>
      </c>
      <c r="F152" s="38" t="s">
        <v>282</v>
      </c>
      <c r="G152" s="38"/>
      <c r="H152" s="18"/>
      <c r="I152" s="18"/>
      <c r="M152" s="38"/>
      <c r="N152" s="38"/>
    </row>
    <row r="153" spans="1:15" s="4" customFormat="1" ht="17.25" x14ac:dyDescent="0.25">
      <c r="A153" s="3">
        <v>62</v>
      </c>
      <c r="B153" s="3" t="s">
        <v>503</v>
      </c>
      <c r="C153" s="137">
        <v>4.5999999999999996</v>
      </c>
      <c r="D153" s="137">
        <v>-4.43</v>
      </c>
      <c r="E153" s="137">
        <v>2.2999999999999998</v>
      </c>
      <c r="F153" s="38" t="s">
        <v>529</v>
      </c>
      <c r="G153" s="38"/>
      <c r="H153" s="18"/>
      <c r="I153" s="18"/>
      <c r="M153" s="38"/>
      <c r="N153" s="38"/>
    </row>
    <row r="154" spans="1:15" s="4" customFormat="1" ht="17.25" x14ac:dyDescent="0.25">
      <c r="A154" s="39"/>
      <c r="B154" s="39"/>
      <c r="F154" s="38"/>
      <c r="G154" s="38"/>
      <c r="H154" s="18"/>
      <c r="I154" s="18"/>
      <c r="M154" s="38"/>
      <c r="N154" s="38"/>
    </row>
    <row r="155" spans="1:15" s="4" customFormat="1" ht="17.25" x14ac:dyDescent="0.25">
      <c r="A155" s="178" t="s">
        <v>295</v>
      </c>
      <c r="B155" s="178"/>
      <c r="C155" s="178"/>
      <c r="D155" s="178"/>
      <c r="E155" s="178"/>
      <c r="F155" s="178"/>
      <c r="G155" s="38"/>
      <c r="H155" s="18"/>
      <c r="I155" s="18"/>
      <c r="M155" s="38"/>
      <c r="N155" s="38"/>
      <c r="O155" s="14"/>
    </row>
    <row r="156" spans="1:15" s="4" customFormat="1" ht="17.25" x14ac:dyDescent="0.25">
      <c r="A156" s="16">
        <v>112</v>
      </c>
      <c r="B156" s="16">
        <v>113</v>
      </c>
      <c r="C156" s="4">
        <v>16.86</v>
      </c>
      <c r="D156" s="5">
        <v>53.6</v>
      </c>
      <c r="E156" s="4">
        <v>16.86</v>
      </c>
      <c r="F156" s="38"/>
      <c r="G156" s="38"/>
      <c r="H156" s="18"/>
      <c r="I156" s="18"/>
      <c r="M156" s="38"/>
      <c r="N156" s="38"/>
      <c r="O156" s="14"/>
    </row>
    <row r="157" spans="1:15" s="4" customFormat="1" ht="17.25" x14ac:dyDescent="0.25">
      <c r="A157" s="39"/>
      <c r="B157" s="39"/>
      <c r="F157" s="38"/>
      <c r="G157" s="38"/>
      <c r="H157" s="18"/>
      <c r="I157" s="18"/>
      <c r="M157" s="38"/>
      <c r="N157" s="38"/>
      <c r="O157" s="50"/>
    </row>
    <row r="158" spans="1:15" s="4" customFormat="1" ht="17.25" x14ac:dyDescent="0.25">
      <c r="A158" s="178" t="s">
        <v>297</v>
      </c>
      <c r="B158" s="178"/>
      <c r="C158" s="178"/>
      <c r="D158" s="178"/>
      <c r="E158" s="178"/>
      <c r="F158" s="178"/>
      <c r="G158" s="38"/>
      <c r="H158" s="18"/>
      <c r="I158" s="18"/>
      <c r="M158" s="38"/>
      <c r="N158" s="38"/>
    </row>
    <row r="159" spans="1:15" s="4" customFormat="1" ht="17.25" x14ac:dyDescent="0.25">
      <c r="A159" s="39">
        <v>93</v>
      </c>
      <c r="B159" s="39">
        <v>94</v>
      </c>
      <c r="C159" s="151">
        <v>-1018.4</v>
      </c>
      <c r="D159" s="150">
        <v>-71.44</v>
      </c>
      <c r="E159" s="150">
        <v>-71.44</v>
      </c>
      <c r="F159" s="38"/>
      <c r="G159" s="38"/>
      <c r="H159" s="18"/>
      <c r="I159" s="18"/>
      <c r="M159" s="38"/>
      <c r="N159" s="38"/>
    </row>
    <row r="160" spans="1:15" s="4" customFormat="1" ht="17.25" x14ac:dyDescent="0.25">
      <c r="A160" s="39">
        <v>94</v>
      </c>
      <c r="B160" s="39" t="s">
        <v>504</v>
      </c>
      <c r="C160" s="151">
        <v>1208.3800000000001</v>
      </c>
      <c r="D160" s="152">
        <v>786.71</v>
      </c>
      <c r="E160" s="151">
        <v>1208.3800000000001</v>
      </c>
      <c r="F160" s="38"/>
      <c r="G160" s="38"/>
      <c r="H160" s="18"/>
      <c r="I160" s="18"/>
      <c r="M160" s="38"/>
      <c r="N160" s="38"/>
    </row>
    <row r="161" spans="1:14" s="4" customFormat="1" ht="17.25" x14ac:dyDescent="0.25">
      <c r="A161" s="3">
        <v>96</v>
      </c>
      <c r="B161" s="3" t="s">
        <v>505</v>
      </c>
      <c r="C161" s="151">
        <v>1597.12</v>
      </c>
      <c r="D161" s="151">
        <v>1362.46</v>
      </c>
      <c r="E161" s="151">
        <v>1407</v>
      </c>
      <c r="F161" s="38" t="s">
        <v>520</v>
      </c>
      <c r="G161" s="38"/>
      <c r="H161" s="18"/>
      <c r="I161" s="18"/>
      <c r="M161" s="38"/>
      <c r="N161" s="38"/>
    </row>
    <row r="162" spans="1:14" s="4" customFormat="1" ht="17.25" x14ac:dyDescent="0.25">
      <c r="A162" s="39">
        <v>97</v>
      </c>
      <c r="B162" s="39" t="s">
        <v>506</v>
      </c>
      <c r="C162" s="151">
        <v>-2062.7399999999998</v>
      </c>
      <c r="D162" s="151">
        <v>-1230.6099999999999</v>
      </c>
      <c r="E162" s="151">
        <v>-1230.6099999999999</v>
      </c>
      <c r="F162" s="38" t="s">
        <v>282</v>
      </c>
      <c r="G162" s="38"/>
      <c r="H162" s="18"/>
      <c r="I162" s="18"/>
      <c r="M162" s="38"/>
      <c r="N162" s="38"/>
    </row>
    <row r="163" spans="1:14" s="4" customFormat="1" ht="17.25" x14ac:dyDescent="0.25">
      <c r="A163" s="39">
        <v>97</v>
      </c>
      <c r="B163" s="39" t="s">
        <v>506</v>
      </c>
      <c r="C163" s="151">
        <v>-2062.7399999999998</v>
      </c>
      <c r="D163" s="151">
        <v>-1230.6099999999999</v>
      </c>
      <c r="E163" s="152">
        <v>-615.29999999999995</v>
      </c>
      <c r="F163" s="38" t="s">
        <v>529</v>
      </c>
      <c r="G163" s="38"/>
      <c r="H163" s="18"/>
      <c r="I163" s="18"/>
      <c r="M163" s="38"/>
      <c r="N163" s="38"/>
    </row>
    <row r="164" spans="1:14" s="4" customFormat="1" ht="17.25" x14ac:dyDescent="0.25">
      <c r="A164" s="39"/>
      <c r="B164" s="39"/>
      <c r="C164" s="40"/>
      <c r="D164" s="40"/>
      <c r="E164" s="40"/>
      <c r="F164" s="38"/>
      <c r="G164" s="38"/>
      <c r="H164" s="18"/>
      <c r="I164" s="18"/>
      <c r="M164" s="38"/>
      <c r="N164" s="38"/>
    </row>
    <row r="165" spans="1:14" s="4" customFormat="1" ht="18" x14ac:dyDescent="0.25">
      <c r="A165" s="139" t="s">
        <v>511</v>
      </c>
      <c r="B165" s="140"/>
      <c r="C165" s="64"/>
      <c r="D165" s="64"/>
      <c r="E165" s="159">
        <f>ROUND(SUM(E18,E25,E32,E43,E57,E71,E96,E142,E150,E153,E156,E160,E161,E147),-1)</f>
        <v>3260</v>
      </c>
      <c r="F165" s="157" t="s">
        <v>523</v>
      </c>
      <c r="G165" s="38"/>
      <c r="H165" s="18"/>
      <c r="I165" s="18"/>
      <c r="M165" s="38"/>
      <c r="N165" s="38"/>
    </row>
    <row r="166" spans="1:14" s="4" customFormat="1" ht="18" x14ac:dyDescent="0.25">
      <c r="A166" s="92" t="s">
        <v>512</v>
      </c>
      <c r="B166" s="147"/>
      <c r="C166" s="135"/>
      <c r="D166" s="135"/>
      <c r="E166" s="165">
        <f>ROUND(SUM(E14,E17,E19,E20,E21,E24,E26,E27,E30,E31,E33,E40, E44,E45,E46,E47,E48,E51,E52,E53,E54,E55,E56,E58,E59,E60,E67,E66,E71,E71,E70,E72,E73,E76,E77,E79,E84,E85,E88,E89,E92,E93,E94,E112,E114,E119,E120,E122,E128,E131,E132,E135,E136,E148,E149,E151,E159,E163),-1)</f>
        <v>-4420</v>
      </c>
      <c r="F166" s="158" t="s">
        <v>523</v>
      </c>
      <c r="G166" s="38"/>
      <c r="H166" s="18"/>
      <c r="I166" s="18"/>
      <c r="M166" s="38"/>
      <c r="N166" s="38"/>
    </row>
    <row r="167" spans="1:14" s="4" customFormat="1" ht="18" x14ac:dyDescent="0.25">
      <c r="A167" s="139" t="s">
        <v>514</v>
      </c>
      <c r="B167" s="95"/>
      <c r="C167" s="95"/>
      <c r="D167" s="95"/>
      <c r="E167" s="159">
        <f>ROUND(SUM(E18,E25,E32,E39,E43,E57,E66,E71,E81,E95,E97,E103,E105,E125,E140,E142,E145,E146,E150,E152,E156,E160,E161),-1)</f>
        <v>5860</v>
      </c>
      <c r="F167" s="157" t="s">
        <v>523</v>
      </c>
      <c r="G167" s="38"/>
      <c r="H167" s="18"/>
      <c r="I167" s="18"/>
      <c r="M167" s="38"/>
      <c r="N167" s="38"/>
    </row>
    <row r="168" spans="1:14" s="4" customFormat="1" ht="18" x14ac:dyDescent="0.25">
      <c r="A168" s="92" t="s">
        <v>513</v>
      </c>
      <c r="B168" s="138"/>
      <c r="C168" s="138"/>
      <c r="D168" s="138"/>
      <c r="E168" s="160">
        <f>ROUND(SUM(E7,E8,E11,E14,E17,E19,E20,E21,E24,E26,E27,E30,E31,E33,E36,E40, E44,E45,E46,E47,E48,E51,E52,E53,E54,E55,E56,E58,E59,E60,E63,E64,E65,E67,E70,E72,E73,E76,E77,E78,E80,E84,E85,E88,E89,E92,E93,E94,E99,E102,E104,E106,E109,E112,E113,E117,E118,E120,E121,E128,E131,E132,E135,E136,E139,E140,E141,E148,E149,E151,E159,E162),-1)</f>
        <v>-6660</v>
      </c>
      <c r="F168" s="158" t="s">
        <v>523</v>
      </c>
      <c r="G168" s="38"/>
      <c r="H168" s="18"/>
      <c r="I168" s="18"/>
      <c r="M168" s="38"/>
      <c r="N168" s="38"/>
    </row>
    <row r="169" spans="1:14" s="4" customFormat="1" ht="17.25" x14ac:dyDescent="0.25">
      <c r="A169" s="51"/>
      <c r="B169" s="39"/>
      <c r="C169" s="40"/>
      <c r="D169" s="40"/>
      <c r="F169" s="38"/>
      <c r="G169" s="38"/>
      <c r="H169" s="18"/>
      <c r="I169" s="18"/>
      <c r="M169" s="38"/>
      <c r="N169" s="38"/>
    </row>
    <row r="170" spans="1:14" s="4" customFormat="1" ht="17.25" x14ac:dyDescent="0.25">
      <c r="A170" s="153" t="s">
        <v>524</v>
      </c>
      <c r="B170" s="39"/>
      <c r="C170" s="40"/>
      <c r="D170" s="40"/>
      <c r="F170" s="38"/>
      <c r="G170" s="38"/>
      <c r="H170" s="18"/>
      <c r="I170" s="18"/>
      <c r="M170" s="38"/>
      <c r="N170" s="38"/>
    </row>
    <row r="171" spans="1:14" s="4" customFormat="1" ht="17.25" x14ac:dyDescent="0.25">
      <c r="A171" s="148" t="s">
        <v>527</v>
      </c>
      <c r="B171" s="49"/>
      <c r="C171" s="166"/>
      <c r="D171" s="166"/>
      <c r="E171" s="166"/>
      <c r="F171" s="167"/>
      <c r="G171" s="167"/>
      <c r="H171" s="149"/>
      <c r="I171" s="18"/>
      <c r="M171" s="38"/>
      <c r="N171" s="38"/>
    </row>
    <row r="172" spans="1:14" s="145" customFormat="1" ht="17.25" x14ac:dyDescent="0.25">
      <c r="A172" s="153" t="s">
        <v>528</v>
      </c>
      <c r="B172" s="49"/>
      <c r="C172" s="166"/>
      <c r="D172" s="166"/>
      <c r="E172" s="166"/>
      <c r="F172" s="167"/>
      <c r="G172" s="167"/>
      <c r="H172" s="168"/>
      <c r="I172" s="18"/>
      <c r="M172" s="38"/>
      <c r="N172" s="38"/>
    </row>
    <row r="173" spans="1:14" s="4" customFormat="1" ht="17.25" x14ac:dyDescent="0.25">
      <c r="A173" s="148" t="s">
        <v>521</v>
      </c>
      <c r="B173" s="49"/>
      <c r="C173" s="166"/>
      <c r="D173" s="166"/>
      <c r="E173" s="166"/>
      <c r="F173" s="167"/>
      <c r="G173" s="167"/>
      <c r="H173" s="168"/>
      <c r="I173" s="18"/>
      <c r="M173" s="38"/>
      <c r="N173" s="38"/>
    </row>
    <row r="174" spans="1:14" x14ac:dyDescent="0.25">
      <c r="A174" s="148" t="s">
        <v>522</v>
      </c>
    </row>
  </sheetData>
  <mergeCells count="42">
    <mergeCell ref="A69:F69"/>
    <mergeCell ref="A75:F75"/>
    <mergeCell ref="H37:M37"/>
    <mergeCell ref="H45:M45"/>
    <mergeCell ref="H53:M53"/>
    <mergeCell ref="H65:M65"/>
    <mergeCell ref="A35:F35"/>
    <mergeCell ref="A38:F38"/>
    <mergeCell ref="A42:F42"/>
    <mergeCell ref="A50:F50"/>
    <mergeCell ref="A62:F62"/>
    <mergeCell ref="A1:M1"/>
    <mergeCell ref="A3:J3"/>
    <mergeCell ref="A4:F4"/>
    <mergeCell ref="A6:F6"/>
    <mergeCell ref="H6:M6"/>
    <mergeCell ref="H4:M4"/>
    <mergeCell ref="A10:F10"/>
    <mergeCell ref="A13:F13"/>
    <mergeCell ref="A16:F16"/>
    <mergeCell ref="A23:F23"/>
    <mergeCell ref="A29:F29"/>
    <mergeCell ref="A83:F83"/>
    <mergeCell ref="A87:F87"/>
    <mergeCell ref="A91:F91"/>
    <mergeCell ref="A101:F101"/>
    <mergeCell ref="A108:F108"/>
    <mergeCell ref="A111:F111"/>
    <mergeCell ref="A116:F116"/>
    <mergeCell ref="A124:F124"/>
    <mergeCell ref="A127:F127"/>
    <mergeCell ref="A130:F130"/>
    <mergeCell ref="A134:F134"/>
    <mergeCell ref="A138:F138"/>
    <mergeCell ref="A144:F144"/>
    <mergeCell ref="A155:F155"/>
    <mergeCell ref="A158:F158"/>
    <mergeCell ref="H9:M9"/>
    <mergeCell ref="H17:M17"/>
    <mergeCell ref="H23:M23"/>
    <mergeCell ref="H27:M27"/>
    <mergeCell ref="H32:M32"/>
  </mergeCells>
  <pageMargins left="0.7" right="0.7" top="0.75" bottom="0.75" header="0.3" footer="0.3"/>
  <pageSetup scale="73" fitToHeight="0"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8"/>
  <sheetViews>
    <sheetView workbookViewId="0">
      <pane xSplit="3" ySplit="5" topLeftCell="D6" activePane="bottomRight" state="frozen"/>
      <selection pane="topRight" activeCell="E1" sqref="E1"/>
      <selection pane="bottomLeft" activeCell="A5" sqref="A5"/>
      <selection pane="bottomRight" sqref="A1:L1"/>
    </sheetView>
  </sheetViews>
  <sheetFormatPr defaultRowHeight="15" x14ac:dyDescent="0.25"/>
  <cols>
    <col min="1" max="1" width="13.28515625" customWidth="1"/>
    <col min="2" max="2" width="15.5703125" bestFit="1" customWidth="1"/>
    <col min="3" max="3" width="6.7109375" customWidth="1"/>
    <col min="4" max="4" width="10.85546875" customWidth="1"/>
    <col min="5" max="5" width="13" customWidth="1"/>
    <col min="6" max="6" width="12.140625" customWidth="1"/>
    <col min="7" max="7" width="10.140625" customWidth="1"/>
    <col min="8" max="8" width="8.7109375" customWidth="1"/>
    <col min="9" max="9" width="10.28515625" customWidth="1"/>
    <col min="10" max="10" width="13.85546875" customWidth="1"/>
    <col min="11" max="11" width="13.5703125" customWidth="1"/>
    <col min="12" max="12" width="7.7109375" customWidth="1"/>
    <col min="13" max="13" width="1.42578125" customWidth="1"/>
    <col min="14" max="14" width="10.85546875" customWidth="1"/>
    <col min="15" max="15" width="13" customWidth="1"/>
    <col min="16" max="16" width="12.140625" customWidth="1"/>
    <col min="17" max="17" width="10.140625" customWidth="1"/>
    <col min="18" max="18" width="8.7109375" customWidth="1"/>
    <col min="19" max="19" width="10.28515625" customWidth="1"/>
    <col min="20" max="20" width="13.85546875" customWidth="1"/>
    <col min="21" max="21" width="13.5703125" customWidth="1"/>
    <col min="22" max="22" width="7.7109375" customWidth="1"/>
    <col min="23" max="23" width="1.42578125" customWidth="1"/>
    <col min="24" max="24" width="10.85546875" customWidth="1"/>
    <col min="25" max="25" width="13" customWidth="1"/>
    <col min="26" max="26" width="12.140625" customWidth="1"/>
    <col min="27" max="27" width="10.140625" customWidth="1"/>
    <col min="28" max="28" width="8.7109375" customWidth="1"/>
    <col min="29" max="29" width="10.28515625" customWidth="1"/>
    <col min="30" max="30" width="13.85546875" customWidth="1"/>
    <col min="31" max="31" width="13.5703125" customWidth="1"/>
    <col min="32" max="32" width="7.7109375" customWidth="1"/>
    <col min="33" max="33" width="1.42578125" customWidth="1"/>
    <col min="34" max="34" width="10.85546875" customWidth="1"/>
    <col min="35" max="35" width="13" customWidth="1"/>
    <col min="36" max="36" width="12.140625" customWidth="1"/>
    <col min="37" max="37" width="10.140625" customWidth="1"/>
    <col min="38" max="38" width="8.7109375" customWidth="1"/>
    <col min="39" max="39" width="10.28515625" customWidth="1"/>
    <col min="40" max="40" width="13.85546875" customWidth="1"/>
    <col min="41" max="41" width="13.5703125" customWidth="1"/>
    <col min="42" max="42" width="7.7109375" customWidth="1"/>
    <col min="43" max="43" width="1.42578125" customWidth="1"/>
    <col min="44" max="44" width="10.85546875" customWidth="1"/>
    <col min="45" max="45" width="13" customWidth="1"/>
    <col min="46" max="46" width="12.140625" customWidth="1"/>
    <col min="47" max="47" width="10.140625" customWidth="1"/>
    <col min="48" max="48" width="8.7109375" customWidth="1"/>
    <col min="49" max="49" width="10.28515625" customWidth="1"/>
    <col min="50" max="50" width="13.85546875" customWidth="1"/>
    <col min="51" max="51" width="13.5703125" customWidth="1"/>
    <col min="52" max="52" width="7.7109375" customWidth="1"/>
    <col min="53" max="53" width="1.42578125" customWidth="1"/>
    <col min="54" max="54" width="10.85546875" customWidth="1"/>
    <col min="55" max="55" width="13" customWidth="1"/>
    <col min="56" max="56" width="12.140625" customWidth="1"/>
    <col min="57" max="57" width="10.140625" customWidth="1"/>
    <col min="58" max="58" width="8.7109375" customWidth="1"/>
    <col min="59" max="59" width="10.28515625" customWidth="1"/>
    <col min="60" max="60" width="13.85546875" customWidth="1"/>
    <col min="61" max="61" width="13.5703125" customWidth="1"/>
    <col min="62" max="62" width="7.7109375" customWidth="1"/>
  </cols>
  <sheetData>
    <row r="1" spans="1:62" s="4" customFormat="1" ht="16.5" x14ac:dyDescent="0.3">
      <c r="A1" s="176" t="s">
        <v>519</v>
      </c>
      <c r="B1" s="176"/>
      <c r="C1" s="176"/>
      <c r="D1" s="176"/>
      <c r="E1" s="176"/>
      <c r="F1" s="176"/>
      <c r="G1" s="176"/>
      <c r="H1" s="176"/>
      <c r="I1" s="176"/>
      <c r="J1" s="176"/>
      <c r="K1" s="176"/>
      <c r="L1" s="176"/>
    </row>
    <row r="2" spans="1:62" s="4" customFormat="1" x14ac:dyDescent="0.25">
      <c r="A2" s="53"/>
    </row>
    <row r="3" spans="1:62" s="4" customFormat="1" ht="27" customHeight="1" x14ac:dyDescent="0.25">
      <c r="A3" s="183" t="s">
        <v>482</v>
      </c>
      <c r="B3" s="183"/>
      <c r="C3" s="183"/>
    </row>
    <row r="4" spans="1:62" ht="15" customHeight="1" x14ac:dyDescent="0.25">
      <c r="A4" s="185" t="s">
        <v>15</v>
      </c>
      <c r="B4" s="185" t="s">
        <v>92</v>
      </c>
      <c r="C4" s="185" t="s">
        <v>93</v>
      </c>
      <c r="D4" s="184" t="s">
        <v>2</v>
      </c>
      <c r="E4" s="184"/>
      <c r="F4" s="184"/>
      <c r="G4" s="184"/>
      <c r="H4" s="184"/>
      <c r="I4" s="184"/>
      <c r="J4" s="184"/>
      <c r="K4" s="184"/>
      <c r="L4" s="184"/>
      <c r="M4" s="11"/>
      <c r="N4" s="184" t="s">
        <v>3</v>
      </c>
      <c r="O4" s="184"/>
      <c r="P4" s="184"/>
      <c r="Q4" s="184"/>
      <c r="R4" s="184"/>
      <c r="S4" s="184"/>
      <c r="T4" s="184"/>
      <c r="U4" s="184"/>
      <c r="V4" s="184"/>
      <c r="W4" s="11"/>
      <c r="X4" s="184" t="s">
        <v>4</v>
      </c>
      <c r="Y4" s="184"/>
      <c r="Z4" s="184"/>
      <c r="AA4" s="184"/>
      <c r="AB4" s="184"/>
      <c r="AC4" s="184"/>
      <c r="AD4" s="184"/>
      <c r="AE4" s="184"/>
      <c r="AF4" s="184"/>
      <c r="AG4" s="11"/>
      <c r="AH4" s="184" t="s">
        <v>5</v>
      </c>
      <c r="AI4" s="184"/>
      <c r="AJ4" s="184"/>
      <c r="AK4" s="184"/>
      <c r="AL4" s="184"/>
      <c r="AM4" s="184"/>
      <c r="AN4" s="184"/>
      <c r="AO4" s="184"/>
      <c r="AP4" s="184"/>
      <c r="AQ4" s="11"/>
      <c r="AR4" s="184" t="s">
        <v>6</v>
      </c>
      <c r="AS4" s="184"/>
      <c r="AT4" s="184"/>
      <c r="AU4" s="184"/>
      <c r="AV4" s="184"/>
      <c r="AW4" s="184"/>
      <c r="AX4" s="184"/>
      <c r="AY4" s="184"/>
      <c r="AZ4" s="184"/>
      <c r="BA4" s="11"/>
      <c r="BB4" s="184" t="s">
        <v>14</v>
      </c>
      <c r="BC4" s="184"/>
      <c r="BD4" s="184"/>
      <c r="BE4" s="184"/>
      <c r="BF4" s="184"/>
      <c r="BG4" s="184"/>
      <c r="BH4" s="184"/>
      <c r="BI4" s="184"/>
      <c r="BJ4" s="184"/>
    </row>
    <row r="5" spans="1:62" s="141" customFormat="1" ht="66.75" customHeight="1" x14ac:dyDescent="0.25">
      <c r="A5" s="186"/>
      <c r="B5" s="186"/>
      <c r="C5" s="186"/>
      <c r="D5" s="142" t="s">
        <v>90</v>
      </c>
      <c r="E5" s="142" t="s">
        <v>12</v>
      </c>
      <c r="F5" s="142" t="s">
        <v>7</v>
      </c>
      <c r="G5" s="142" t="s">
        <v>8</v>
      </c>
      <c r="H5" s="142" t="s">
        <v>9</v>
      </c>
      <c r="I5" s="142" t="s">
        <v>10</v>
      </c>
      <c r="J5" s="142" t="s">
        <v>16</v>
      </c>
      <c r="K5" s="142" t="s">
        <v>17</v>
      </c>
      <c r="L5" s="142" t="s">
        <v>11</v>
      </c>
      <c r="M5" s="142"/>
      <c r="N5" s="142" t="s">
        <v>90</v>
      </c>
      <c r="O5" s="142" t="s">
        <v>12</v>
      </c>
      <c r="P5" s="142" t="s">
        <v>7</v>
      </c>
      <c r="Q5" s="142" t="s">
        <v>8</v>
      </c>
      <c r="R5" s="142" t="s">
        <v>9</v>
      </c>
      <c r="S5" s="142" t="s">
        <v>10</v>
      </c>
      <c r="T5" s="142" t="s">
        <v>16</v>
      </c>
      <c r="U5" s="142" t="s">
        <v>17</v>
      </c>
      <c r="V5" s="142" t="s">
        <v>11</v>
      </c>
      <c r="W5" s="142"/>
      <c r="X5" s="142" t="s">
        <v>90</v>
      </c>
      <c r="Y5" s="142" t="s">
        <v>12</v>
      </c>
      <c r="Z5" s="142" t="s">
        <v>7</v>
      </c>
      <c r="AA5" s="142" t="s">
        <v>8</v>
      </c>
      <c r="AB5" s="142" t="s">
        <v>9</v>
      </c>
      <c r="AC5" s="142" t="s">
        <v>10</v>
      </c>
      <c r="AD5" s="142" t="s">
        <v>16</v>
      </c>
      <c r="AE5" s="142" t="s">
        <v>17</v>
      </c>
      <c r="AF5" s="142" t="s">
        <v>11</v>
      </c>
      <c r="AG5" s="142"/>
      <c r="AH5" s="142" t="s">
        <v>90</v>
      </c>
      <c r="AI5" s="142" t="s">
        <v>12</v>
      </c>
      <c r="AJ5" s="142" t="s">
        <v>7</v>
      </c>
      <c r="AK5" s="142" t="s">
        <v>8</v>
      </c>
      <c r="AL5" s="142" t="s">
        <v>9</v>
      </c>
      <c r="AM5" s="142" t="s">
        <v>10</v>
      </c>
      <c r="AN5" s="142" t="s">
        <v>16</v>
      </c>
      <c r="AO5" s="142" t="s">
        <v>17</v>
      </c>
      <c r="AP5" s="142" t="s">
        <v>11</v>
      </c>
      <c r="AQ5" s="142"/>
      <c r="AR5" s="142" t="s">
        <v>90</v>
      </c>
      <c r="AS5" s="142" t="s">
        <v>12</v>
      </c>
      <c r="AT5" s="142" t="s">
        <v>7</v>
      </c>
      <c r="AU5" s="142" t="s">
        <v>8</v>
      </c>
      <c r="AV5" s="142" t="s">
        <v>9</v>
      </c>
      <c r="AW5" s="142" t="s">
        <v>10</v>
      </c>
      <c r="AX5" s="142" t="s">
        <v>16</v>
      </c>
      <c r="AY5" s="142" t="s">
        <v>17</v>
      </c>
      <c r="AZ5" s="142" t="s">
        <v>11</v>
      </c>
      <c r="BA5" s="142"/>
      <c r="BB5" s="142" t="s">
        <v>90</v>
      </c>
      <c r="BC5" s="142" t="s">
        <v>12</v>
      </c>
      <c r="BD5" s="142" t="s">
        <v>7</v>
      </c>
      <c r="BE5" s="142" t="s">
        <v>8</v>
      </c>
      <c r="BF5" s="142" t="s">
        <v>9</v>
      </c>
      <c r="BG5" s="142" t="s">
        <v>10</v>
      </c>
      <c r="BH5" s="142" t="s">
        <v>16</v>
      </c>
      <c r="BI5" s="142" t="s">
        <v>17</v>
      </c>
      <c r="BJ5" s="142" t="s">
        <v>11</v>
      </c>
    </row>
    <row r="6" spans="1:62" x14ac:dyDescent="0.25">
      <c r="A6" s="6" t="s">
        <v>34</v>
      </c>
      <c r="B6" s="6" t="s">
        <v>35</v>
      </c>
      <c r="C6" s="10" t="s">
        <v>94</v>
      </c>
      <c r="D6" s="8">
        <f t="shared" ref="D6:D38" si="0">SUM(E6:L6)</f>
        <v>0.92840166369578114</v>
      </c>
      <c r="E6" s="8">
        <v>0</v>
      </c>
      <c r="F6" s="8">
        <v>0.92840166369578114</v>
      </c>
      <c r="G6" s="8">
        <v>0</v>
      </c>
      <c r="H6" s="8">
        <v>0</v>
      </c>
      <c r="I6" s="8">
        <v>0</v>
      </c>
      <c r="J6" s="8">
        <v>0</v>
      </c>
      <c r="K6" s="8">
        <v>0</v>
      </c>
      <c r="L6" s="8">
        <v>0</v>
      </c>
      <c r="M6" s="8"/>
      <c r="N6" s="8">
        <f t="shared" ref="N6:N38" si="1">SUM(O6:V6)</f>
        <v>0.92840166369578114</v>
      </c>
      <c r="O6" s="8">
        <v>0</v>
      </c>
      <c r="P6" s="8">
        <v>0.92840166369578114</v>
      </c>
      <c r="Q6" s="8">
        <v>0</v>
      </c>
      <c r="R6" s="8">
        <v>0</v>
      </c>
      <c r="S6" s="8">
        <v>0</v>
      </c>
      <c r="T6" s="8">
        <v>0</v>
      </c>
      <c r="U6" s="8">
        <v>0</v>
      </c>
      <c r="V6" s="8">
        <v>0</v>
      </c>
      <c r="W6" s="8"/>
      <c r="X6" s="8">
        <f t="shared" ref="X6:X38" si="2">SUM(Y6:AF6)</f>
        <v>0.92840166369578114</v>
      </c>
      <c r="Y6" s="8">
        <v>0</v>
      </c>
      <c r="Z6" s="8">
        <v>0.92840166369578114</v>
      </c>
      <c r="AA6" s="8">
        <v>0</v>
      </c>
      <c r="AB6" s="8">
        <v>0</v>
      </c>
      <c r="AC6" s="8">
        <v>0</v>
      </c>
      <c r="AD6" s="8">
        <v>0</v>
      </c>
      <c r="AE6" s="8">
        <v>0</v>
      </c>
      <c r="AF6" s="8">
        <v>0</v>
      </c>
      <c r="AG6" s="8"/>
      <c r="AH6" s="8">
        <f t="shared" ref="AH6:AH38" si="3">SUM(AI6:AP6)</f>
        <v>0.92840166369578114</v>
      </c>
      <c r="AI6" s="8">
        <v>0</v>
      </c>
      <c r="AJ6" s="8">
        <v>0.92840166369578114</v>
      </c>
      <c r="AK6" s="8">
        <v>0</v>
      </c>
      <c r="AL6" s="8">
        <v>0</v>
      </c>
      <c r="AM6" s="8">
        <v>0</v>
      </c>
      <c r="AN6" s="8">
        <v>0</v>
      </c>
      <c r="AO6" s="8">
        <v>0</v>
      </c>
      <c r="AP6" s="8">
        <v>0</v>
      </c>
      <c r="AQ6" s="8"/>
      <c r="AR6" s="8">
        <f t="shared" ref="AR6:AR38" si="4">SUM(AS6:AZ6)</f>
        <v>0.92840166369578114</v>
      </c>
      <c r="AS6" s="8">
        <v>0</v>
      </c>
      <c r="AT6" s="8">
        <v>0.92840166369578114</v>
      </c>
      <c r="AU6" s="8">
        <v>0</v>
      </c>
      <c r="AV6" s="8">
        <v>0</v>
      </c>
      <c r="AW6" s="8">
        <v>0</v>
      </c>
      <c r="AX6" s="8">
        <v>0</v>
      </c>
      <c r="AY6" s="8">
        <v>0</v>
      </c>
      <c r="AZ6" s="8">
        <v>0</v>
      </c>
      <c r="BA6" s="8"/>
      <c r="BB6" s="8">
        <f t="shared" ref="BB6:BB38" si="5">SUM(BC6:BJ6)</f>
        <v>0.92840166369578125</v>
      </c>
      <c r="BC6" s="8">
        <f t="shared" ref="BC6:BC38" si="6">AVERAGE(E6,O6,Y6,AI6,AS6)</f>
        <v>0</v>
      </c>
      <c r="BD6" s="8">
        <f t="shared" ref="BD6:BD38" si="7">AVERAGE(F6,P6,Z6,AJ6,AT6)</f>
        <v>0.92840166369578125</v>
      </c>
      <c r="BE6" s="8">
        <f t="shared" ref="BE6:BE38" si="8">AVERAGE(G6,Q6,AA6,AK6,AU6)</f>
        <v>0</v>
      </c>
      <c r="BF6" s="8">
        <f t="shared" ref="BF6:BF38" si="9">AVERAGE(H6,R6,AB6,AL6,AV6)</f>
        <v>0</v>
      </c>
      <c r="BG6" s="8">
        <f t="shared" ref="BG6:BG38" si="10">AVERAGE(I6,S6,AC6,AM6,AW6)</f>
        <v>0</v>
      </c>
      <c r="BH6" s="8">
        <f t="shared" ref="BH6:BH38" si="11">AVERAGE(J6,T6,AD6,AN6,AX6)</f>
        <v>0</v>
      </c>
      <c r="BI6" s="8">
        <f t="shared" ref="BI6:BI38" si="12">AVERAGE(K6,U6,AE6,AO6,AY6)</f>
        <v>0</v>
      </c>
      <c r="BJ6" s="8">
        <f t="shared" ref="BJ6:BJ38" si="13">AVERAGE(L6,V6,AF6,AP6,AZ6)</f>
        <v>0</v>
      </c>
    </row>
    <row r="7" spans="1:62" x14ac:dyDescent="0.25">
      <c r="A7" s="6" t="s">
        <v>18</v>
      </c>
      <c r="B7" s="6" t="s">
        <v>19</v>
      </c>
      <c r="C7" s="7" t="s">
        <v>95</v>
      </c>
      <c r="D7" s="8">
        <f t="shared" si="0"/>
        <v>3.7114939652027372</v>
      </c>
      <c r="E7" s="8">
        <v>0.48086614607343564</v>
      </c>
      <c r="F7" s="8">
        <v>1.3565347532903567</v>
      </c>
      <c r="G7" s="8">
        <v>1.2217427632430951</v>
      </c>
      <c r="H7" s="8">
        <v>0.15068740871433711</v>
      </c>
      <c r="I7" s="8">
        <v>0.12588707484508624</v>
      </c>
      <c r="J7" s="8">
        <v>0</v>
      </c>
      <c r="K7" s="8">
        <v>0.37577581903642682</v>
      </c>
      <c r="L7" s="8">
        <v>0</v>
      </c>
      <c r="M7" s="8"/>
      <c r="N7" s="8">
        <f t="shared" si="1"/>
        <v>4.8440228036725621</v>
      </c>
      <c r="O7" s="8">
        <v>0.62759810441093522</v>
      </c>
      <c r="P7" s="8">
        <v>1.77046907270234</v>
      </c>
      <c r="Q7" s="8">
        <v>1.5945465251613862</v>
      </c>
      <c r="R7" s="8">
        <v>0.19666830954922607</v>
      </c>
      <c r="S7" s="8">
        <v>0.16430037794872782</v>
      </c>
      <c r="T7" s="8">
        <v>0</v>
      </c>
      <c r="U7" s="8">
        <v>0.49044041389994675</v>
      </c>
      <c r="V7" s="8">
        <v>0</v>
      </c>
      <c r="W7" s="8"/>
      <c r="X7" s="8">
        <f t="shared" si="2"/>
        <v>4.9301934761648303</v>
      </c>
      <c r="Y7" s="8">
        <v>0.63876249254531003</v>
      </c>
      <c r="Z7" s="8">
        <v>1.8019640752662944</v>
      </c>
      <c r="AA7" s="8">
        <v>1.622912028785604</v>
      </c>
      <c r="AB7" s="8">
        <v>0.20016685635188064</v>
      </c>
      <c r="AC7" s="8">
        <v>0.16722312927183097</v>
      </c>
      <c r="AD7" s="8">
        <v>0</v>
      </c>
      <c r="AE7" s="8">
        <v>0.49916489394391017</v>
      </c>
      <c r="AF7" s="8">
        <v>0</v>
      </c>
      <c r="AG7" s="8"/>
      <c r="AH7" s="8">
        <f t="shared" si="3"/>
        <v>2.0804062358847846</v>
      </c>
      <c r="AI7" s="8">
        <v>0.26954022781562398</v>
      </c>
      <c r="AJ7" s="8">
        <v>0.76037934761549009</v>
      </c>
      <c r="AK7" s="8">
        <v>0.68482430178468667</v>
      </c>
      <c r="AL7" s="8">
        <v>8.4464915664089452E-2</v>
      </c>
      <c r="AM7" s="8">
        <v>7.0563567657776369E-2</v>
      </c>
      <c r="AN7" s="8">
        <v>0</v>
      </c>
      <c r="AO7" s="8">
        <v>0.21063387534711817</v>
      </c>
      <c r="AP7" s="8">
        <v>0</v>
      </c>
      <c r="AQ7" s="8"/>
      <c r="AR7" s="8">
        <f t="shared" si="4"/>
        <v>3.705338917167575</v>
      </c>
      <c r="AS7" s="8">
        <v>0.48006868977812311</v>
      </c>
      <c r="AT7" s="8">
        <v>1.3542851102500741</v>
      </c>
      <c r="AU7" s="8">
        <v>1.2197166558413652</v>
      </c>
      <c r="AV7" s="8">
        <v>0.15043751251414747</v>
      </c>
      <c r="AW7" s="8">
        <v>0.12567830689343601</v>
      </c>
      <c r="AX7" s="8">
        <v>0</v>
      </c>
      <c r="AY7" s="8">
        <v>0.37515264189042935</v>
      </c>
      <c r="AZ7" s="8">
        <v>0</v>
      </c>
      <c r="BA7" s="8"/>
      <c r="BB7" s="8">
        <f t="shared" si="5"/>
        <v>3.8542910796184975</v>
      </c>
      <c r="BC7" s="8">
        <f t="shared" si="6"/>
        <v>0.49936713212468559</v>
      </c>
      <c r="BD7" s="8">
        <f t="shared" si="7"/>
        <v>1.4087264718249111</v>
      </c>
      <c r="BE7" s="8">
        <f t="shared" si="8"/>
        <v>1.2687484549632273</v>
      </c>
      <c r="BF7" s="8">
        <f t="shared" si="9"/>
        <v>0.15648500055873613</v>
      </c>
      <c r="BG7" s="8">
        <f t="shared" si="10"/>
        <v>0.13073049132337147</v>
      </c>
      <c r="BH7" s="8">
        <f t="shared" si="11"/>
        <v>0</v>
      </c>
      <c r="BI7" s="8">
        <f t="shared" si="12"/>
        <v>0.39023352882356627</v>
      </c>
      <c r="BJ7" s="8">
        <f t="shared" si="13"/>
        <v>0</v>
      </c>
    </row>
    <row r="8" spans="1:62" x14ac:dyDescent="0.25">
      <c r="A8" s="6" t="s">
        <v>18</v>
      </c>
      <c r="B8" s="6" t="s">
        <v>20</v>
      </c>
      <c r="C8" s="7" t="s">
        <v>95</v>
      </c>
      <c r="D8" s="8">
        <f t="shared" si="0"/>
        <v>0.918934305479713</v>
      </c>
      <c r="E8" s="8">
        <v>9.341093362421192E-3</v>
      </c>
      <c r="F8" s="8">
        <v>3.0825608095989931E-3</v>
      </c>
      <c r="G8" s="8">
        <v>0</v>
      </c>
      <c r="H8" s="8">
        <v>0</v>
      </c>
      <c r="I8" s="8">
        <v>0</v>
      </c>
      <c r="J8" s="8">
        <v>0</v>
      </c>
      <c r="K8" s="8">
        <v>0.4814909033175287</v>
      </c>
      <c r="L8" s="8">
        <v>0.42501974799016418</v>
      </c>
      <c r="M8" s="8"/>
      <c r="N8" s="8">
        <f t="shared" si="1"/>
        <v>0.84361182142399893</v>
      </c>
      <c r="O8" s="8">
        <v>8.5754299720587988E-3</v>
      </c>
      <c r="P8" s="8">
        <v>2.8298918907794035E-3</v>
      </c>
      <c r="Q8" s="8">
        <v>0</v>
      </c>
      <c r="R8" s="8">
        <v>0</v>
      </c>
      <c r="S8" s="8">
        <v>0</v>
      </c>
      <c r="T8" s="8">
        <v>0</v>
      </c>
      <c r="U8" s="8">
        <v>0.44202443583248541</v>
      </c>
      <c r="V8" s="8">
        <v>0.39018206372867531</v>
      </c>
      <c r="W8" s="8"/>
      <c r="X8" s="8">
        <f t="shared" si="2"/>
        <v>0.57245087882342782</v>
      </c>
      <c r="Y8" s="8">
        <v>5.8190417667541841E-3</v>
      </c>
      <c r="Z8" s="8">
        <v>1.9202837830288809E-3</v>
      </c>
      <c r="AA8" s="8">
        <v>0</v>
      </c>
      <c r="AB8" s="8">
        <v>0</v>
      </c>
      <c r="AC8" s="8">
        <v>0</v>
      </c>
      <c r="AD8" s="8">
        <v>0</v>
      </c>
      <c r="AE8" s="8">
        <v>0.29994515288632939</v>
      </c>
      <c r="AF8" s="8">
        <v>0.26476640038731536</v>
      </c>
      <c r="AG8" s="8"/>
      <c r="AH8" s="8">
        <f t="shared" si="3"/>
        <v>0.67790235650142772</v>
      </c>
      <c r="AI8" s="8">
        <v>6.8909705132615337E-3</v>
      </c>
      <c r="AJ8" s="8">
        <v>2.2740202693763058E-3</v>
      </c>
      <c r="AK8" s="8">
        <v>0</v>
      </c>
      <c r="AL8" s="8">
        <v>0</v>
      </c>
      <c r="AM8" s="8">
        <v>0</v>
      </c>
      <c r="AN8" s="8">
        <v>0</v>
      </c>
      <c r="AO8" s="8">
        <v>0.35519820736539004</v>
      </c>
      <c r="AP8" s="8">
        <v>0.31353915835339985</v>
      </c>
      <c r="AQ8" s="8"/>
      <c r="AR8" s="8">
        <f t="shared" si="4"/>
        <v>1.8830621013928552</v>
      </c>
      <c r="AS8" s="8">
        <v>1.9141584759059822E-2</v>
      </c>
      <c r="AT8" s="8">
        <v>6.3167229704897401E-3</v>
      </c>
      <c r="AU8" s="8">
        <v>0</v>
      </c>
      <c r="AV8" s="8">
        <v>0</v>
      </c>
      <c r="AW8" s="8">
        <v>0</v>
      </c>
      <c r="AX8" s="8">
        <v>0</v>
      </c>
      <c r="AY8" s="8">
        <v>0.9866616871260836</v>
      </c>
      <c r="AZ8" s="8">
        <v>0.87094210653722204</v>
      </c>
      <c r="BA8" s="8"/>
      <c r="BB8" s="8">
        <f t="shared" si="5"/>
        <v>0.97919229272428454</v>
      </c>
      <c r="BC8" s="8">
        <f t="shared" si="6"/>
        <v>9.9536240747111066E-3</v>
      </c>
      <c r="BD8" s="8">
        <f t="shared" si="7"/>
        <v>3.2846959446546651E-3</v>
      </c>
      <c r="BE8" s="8">
        <f t="shared" si="8"/>
        <v>0</v>
      </c>
      <c r="BF8" s="8">
        <f t="shared" si="9"/>
        <v>0</v>
      </c>
      <c r="BG8" s="8">
        <f t="shared" si="10"/>
        <v>0</v>
      </c>
      <c r="BH8" s="8">
        <f t="shared" si="11"/>
        <v>0</v>
      </c>
      <c r="BI8" s="8">
        <f t="shared" si="12"/>
        <v>0.51306407730556347</v>
      </c>
      <c r="BJ8" s="8">
        <f t="shared" si="13"/>
        <v>0.45288989539935531</v>
      </c>
    </row>
    <row r="9" spans="1:62" x14ac:dyDescent="0.25">
      <c r="A9" s="6" t="s">
        <v>18</v>
      </c>
      <c r="B9" s="6" t="s">
        <v>20</v>
      </c>
      <c r="C9" s="7" t="s">
        <v>94</v>
      </c>
      <c r="D9" s="8">
        <f t="shared" si="0"/>
        <v>0.94387502475737761</v>
      </c>
      <c r="E9" s="8">
        <v>7.8703521445364268E-3</v>
      </c>
      <c r="F9" s="8">
        <v>0</v>
      </c>
      <c r="G9" s="8">
        <v>9.9974743457624891E-3</v>
      </c>
      <c r="H9" s="8">
        <v>0</v>
      </c>
      <c r="I9" s="8">
        <v>2.3043823846615664E-2</v>
      </c>
      <c r="J9" s="8">
        <v>0.13634853309859055</v>
      </c>
      <c r="K9" s="8">
        <v>0.64324175365076097</v>
      </c>
      <c r="L9" s="8">
        <v>0.12337308767111155</v>
      </c>
      <c r="M9" s="8"/>
      <c r="N9" s="8">
        <f t="shared" si="1"/>
        <v>0.86650821944939582</v>
      </c>
      <c r="O9" s="8">
        <v>7.2252413130170483E-3</v>
      </c>
      <c r="P9" s="8">
        <v>0</v>
      </c>
      <c r="Q9" s="8">
        <v>9.1780092354540894E-3</v>
      </c>
      <c r="R9" s="8">
        <v>0</v>
      </c>
      <c r="S9" s="8">
        <v>2.1154985826401271E-2</v>
      </c>
      <c r="T9" s="8">
        <v>0.12517242382821428</v>
      </c>
      <c r="U9" s="8">
        <v>0.59051701974496085</v>
      </c>
      <c r="V9" s="8">
        <v>0.11326053950134833</v>
      </c>
      <c r="W9" s="8"/>
      <c r="X9" s="8">
        <f t="shared" si="2"/>
        <v>0.58798772034066138</v>
      </c>
      <c r="Y9" s="8">
        <v>4.902842319547282E-3</v>
      </c>
      <c r="Z9" s="8">
        <v>0</v>
      </c>
      <c r="AA9" s="8">
        <v>6.2279348383438458E-3</v>
      </c>
      <c r="AB9" s="8">
        <v>0</v>
      </c>
      <c r="AC9" s="8">
        <v>1.4355168953629432E-2</v>
      </c>
      <c r="AD9" s="8">
        <v>8.4938430454859687E-2</v>
      </c>
      <c r="AE9" s="8">
        <v>0.40070797768408056</v>
      </c>
      <c r="AF9" s="8">
        <v>7.6855366090200633E-2</v>
      </c>
      <c r="AG9" s="8"/>
      <c r="AH9" s="8">
        <f t="shared" si="3"/>
        <v>0.696301247771836</v>
      </c>
      <c r="AI9" s="8">
        <v>5.8059974836744133E-3</v>
      </c>
      <c r="AJ9" s="8">
        <v>0</v>
      </c>
      <c r="AK9" s="8">
        <v>7.3751859927756068E-3</v>
      </c>
      <c r="AL9" s="8">
        <v>0</v>
      </c>
      <c r="AM9" s="8">
        <v>1.6999542181929589E-2</v>
      </c>
      <c r="AN9" s="8">
        <v>0.10058498343338647</v>
      </c>
      <c r="AO9" s="8">
        <v>0.47452260515220074</v>
      </c>
      <c r="AP9" s="8">
        <v>9.1012933527869169E-2</v>
      </c>
      <c r="AQ9" s="8"/>
      <c r="AR9" s="8">
        <f t="shared" si="4"/>
        <v>1.9341701326995446</v>
      </c>
      <c r="AS9" s="8">
        <v>1.6127770787984483E-2</v>
      </c>
      <c r="AT9" s="8">
        <v>0</v>
      </c>
      <c r="AU9" s="8">
        <v>2.048662775771002E-2</v>
      </c>
      <c r="AV9" s="8">
        <v>0</v>
      </c>
      <c r="AW9" s="8">
        <v>4.7220950505359981E-2</v>
      </c>
      <c r="AX9" s="8">
        <v>0.27940273175940683</v>
      </c>
      <c r="AY9" s="8">
        <v>1.3181183476450022</v>
      </c>
      <c r="AZ9" s="8">
        <v>0.25281370424408106</v>
      </c>
      <c r="BA9" s="8"/>
      <c r="BB9" s="8">
        <f t="shared" si="5"/>
        <v>1.0057684690037632</v>
      </c>
      <c r="BC9" s="8">
        <f t="shared" si="6"/>
        <v>8.3864408097519307E-3</v>
      </c>
      <c r="BD9" s="8">
        <f t="shared" si="7"/>
        <v>0</v>
      </c>
      <c r="BE9" s="8">
        <f t="shared" si="8"/>
        <v>1.065304643400921E-2</v>
      </c>
      <c r="BF9" s="8">
        <f t="shared" si="9"/>
        <v>0</v>
      </c>
      <c r="BG9" s="8">
        <f t="shared" si="10"/>
        <v>2.4554894262787192E-2</v>
      </c>
      <c r="BH9" s="8">
        <f t="shared" si="11"/>
        <v>0.14528942051489155</v>
      </c>
      <c r="BI9" s="8">
        <f t="shared" si="12"/>
        <v>0.68542154077540107</v>
      </c>
      <c r="BJ9" s="8">
        <f t="shared" si="13"/>
        <v>0.13146312620692216</v>
      </c>
    </row>
    <row r="10" spans="1:62" x14ac:dyDescent="0.25">
      <c r="A10" s="6" t="s">
        <v>18</v>
      </c>
      <c r="B10" s="6" t="s">
        <v>21</v>
      </c>
      <c r="C10" s="7" t="s">
        <v>95</v>
      </c>
      <c r="D10" s="8">
        <f t="shared" si="0"/>
        <v>0.41309073230314275</v>
      </c>
      <c r="E10" s="8">
        <v>2.3214635031172464E-3</v>
      </c>
      <c r="F10" s="8">
        <v>1.0857528061163269E-2</v>
      </c>
      <c r="G10" s="8">
        <v>2.073456222038882E-2</v>
      </c>
      <c r="H10" s="8">
        <v>1.6005121046336293E-2</v>
      </c>
      <c r="I10" s="8">
        <v>9.2728768872962788E-2</v>
      </c>
      <c r="J10" s="8">
        <v>8.074655663016508E-3</v>
      </c>
      <c r="K10" s="8">
        <v>0.257740124957893</v>
      </c>
      <c r="L10" s="8">
        <v>4.6285079782648194E-3</v>
      </c>
      <c r="M10" s="8"/>
      <c r="N10" s="8">
        <f t="shared" si="1"/>
        <v>0.39226262815340446</v>
      </c>
      <c r="O10" s="8">
        <v>2.2044149231281412E-3</v>
      </c>
      <c r="P10" s="8">
        <v>1.0310089671524783E-2</v>
      </c>
      <c r="Q10" s="8">
        <v>1.9689122108436444E-2</v>
      </c>
      <c r="R10" s="8">
        <v>1.5198140153243707E-2</v>
      </c>
      <c r="S10" s="8">
        <v>8.8053368761720985E-2</v>
      </c>
      <c r="T10" s="8">
        <v>7.6675301674022315E-3</v>
      </c>
      <c r="U10" s="8">
        <v>0.24474482453984797</v>
      </c>
      <c r="V10" s="8">
        <v>4.3951378281002077E-3</v>
      </c>
      <c r="W10" s="8"/>
      <c r="X10" s="8">
        <f t="shared" si="2"/>
        <v>0.40267668022827363</v>
      </c>
      <c r="Y10" s="8">
        <v>2.2629392131226938E-3</v>
      </c>
      <c r="Z10" s="8">
        <v>1.0583808866344028E-2</v>
      </c>
      <c r="AA10" s="8">
        <v>2.021184216441263E-2</v>
      </c>
      <c r="AB10" s="8">
        <v>1.5601630599789999E-2</v>
      </c>
      <c r="AC10" s="8">
        <v>9.0391068817341894E-2</v>
      </c>
      <c r="AD10" s="8">
        <v>7.8710929152093698E-3</v>
      </c>
      <c r="AE10" s="8">
        <v>0.25124247474887046</v>
      </c>
      <c r="AF10" s="8">
        <v>4.5118229031825136E-3</v>
      </c>
      <c r="AG10" s="8"/>
      <c r="AH10" s="8">
        <f t="shared" si="3"/>
        <v>0.32977831570418953</v>
      </c>
      <c r="AI10" s="8">
        <v>1.8532691831608266E-3</v>
      </c>
      <c r="AJ10" s="8">
        <v>8.6677745026093305E-3</v>
      </c>
      <c r="AK10" s="8">
        <v>1.6552801772579305E-2</v>
      </c>
      <c r="AL10" s="8">
        <v>1.2777197473965947E-2</v>
      </c>
      <c r="AM10" s="8">
        <v>7.4027168427995518E-2</v>
      </c>
      <c r="AN10" s="8">
        <v>6.4461536805593958E-3</v>
      </c>
      <c r="AO10" s="8">
        <v>0.20575892328571288</v>
      </c>
      <c r="AP10" s="8">
        <v>3.6950273776063689E-3</v>
      </c>
      <c r="AQ10" s="8"/>
      <c r="AR10" s="8">
        <f t="shared" si="4"/>
        <v>0.44780423921937318</v>
      </c>
      <c r="AS10" s="8">
        <v>2.5165444697657544E-3</v>
      </c>
      <c r="AT10" s="8">
        <v>1.176992537722741E-2</v>
      </c>
      <c r="AU10" s="8">
        <v>2.2476962406976112E-2</v>
      </c>
      <c r="AV10" s="8">
        <v>1.7350089201490605E-2</v>
      </c>
      <c r="AW10" s="8">
        <v>0.10052110239169917</v>
      </c>
      <c r="AX10" s="8">
        <v>8.7531981557069701E-3</v>
      </c>
      <c r="AY10" s="8">
        <v>0.27939895898796802</v>
      </c>
      <c r="AZ10" s="8">
        <v>5.0174582285391752E-3</v>
      </c>
      <c r="BA10" s="8"/>
      <c r="BB10" s="8">
        <f t="shared" si="5"/>
        <v>0.39712251912167673</v>
      </c>
      <c r="BC10" s="8">
        <f t="shared" si="6"/>
        <v>2.2317262584589325E-3</v>
      </c>
      <c r="BD10" s="8">
        <f t="shared" si="7"/>
        <v>1.0437825295773764E-2</v>
      </c>
      <c r="BE10" s="8">
        <f t="shared" si="8"/>
        <v>1.9933058134558663E-2</v>
      </c>
      <c r="BF10" s="8">
        <f t="shared" si="9"/>
        <v>1.5386435694965311E-2</v>
      </c>
      <c r="BG10" s="8">
        <f t="shared" si="10"/>
        <v>8.9144295454344061E-2</v>
      </c>
      <c r="BH10" s="8">
        <f t="shared" si="11"/>
        <v>7.7625261163788957E-3</v>
      </c>
      <c r="BI10" s="8">
        <f t="shared" si="12"/>
        <v>0.24777706130405847</v>
      </c>
      <c r="BJ10" s="8">
        <f t="shared" si="13"/>
        <v>4.4495908631386177E-3</v>
      </c>
    </row>
    <row r="11" spans="1:62" x14ac:dyDescent="0.25">
      <c r="A11" s="6" t="s">
        <v>18</v>
      </c>
      <c r="B11" s="6" t="s">
        <v>21</v>
      </c>
      <c r="C11" s="7" t="s">
        <v>94</v>
      </c>
      <c r="D11" s="8">
        <f t="shared" si="0"/>
        <v>1.4282392340268235</v>
      </c>
      <c r="E11" s="8">
        <v>0</v>
      </c>
      <c r="F11" s="8">
        <v>0.59624918166368224</v>
      </c>
      <c r="G11" s="8">
        <v>0</v>
      </c>
      <c r="H11" s="8">
        <v>2.1250231359835274E-2</v>
      </c>
      <c r="I11" s="8">
        <v>2.1001690642176385E-2</v>
      </c>
      <c r="J11" s="8">
        <v>0.62669541957689645</v>
      </c>
      <c r="K11" s="8">
        <v>0.14813026772469967</v>
      </c>
      <c r="L11" s="8">
        <v>1.4912443059533525E-2</v>
      </c>
      <c r="M11" s="8"/>
      <c r="N11" s="8">
        <f t="shared" si="1"/>
        <v>1.3562271718069834</v>
      </c>
      <c r="O11" s="8">
        <v>0</v>
      </c>
      <c r="P11" s="8">
        <v>0.56618619771425271</v>
      </c>
      <c r="Q11" s="8">
        <v>0</v>
      </c>
      <c r="R11" s="8">
        <v>2.017879112320492E-2</v>
      </c>
      <c r="S11" s="8">
        <v>1.9942781870301945E-2</v>
      </c>
      <c r="T11" s="8">
        <v>0.59509733119486807</v>
      </c>
      <c r="U11" s="8">
        <v>0.14066151473017702</v>
      </c>
      <c r="V11" s="8">
        <v>1.4160555174178892E-2</v>
      </c>
      <c r="W11" s="8"/>
      <c r="X11" s="8">
        <f t="shared" si="2"/>
        <v>1.3922332029169033</v>
      </c>
      <c r="Y11" s="8">
        <v>0</v>
      </c>
      <c r="Z11" s="8">
        <v>0.58121768968896736</v>
      </c>
      <c r="AA11" s="8">
        <v>0</v>
      </c>
      <c r="AB11" s="8">
        <v>2.07145112415201E-2</v>
      </c>
      <c r="AC11" s="8">
        <v>2.0472236256239163E-2</v>
      </c>
      <c r="AD11" s="8">
        <v>0.61089637538588215</v>
      </c>
      <c r="AE11" s="8">
        <v>0.14439589122743832</v>
      </c>
      <c r="AF11" s="8">
        <v>1.4536499116856207E-2</v>
      </c>
      <c r="AG11" s="8"/>
      <c r="AH11" s="8">
        <f t="shared" si="3"/>
        <v>1.1401909851474641</v>
      </c>
      <c r="AI11" s="8">
        <v>0</v>
      </c>
      <c r="AJ11" s="8">
        <v>0.47599724586596476</v>
      </c>
      <c r="AK11" s="8">
        <v>0</v>
      </c>
      <c r="AL11" s="8">
        <v>1.6964470413313875E-2</v>
      </c>
      <c r="AM11" s="8">
        <v>1.6766055554678624E-2</v>
      </c>
      <c r="AN11" s="8">
        <v>0.50030306604878283</v>
      </c>
      <c r="AO11" s="8">
        <v>0.11825525574660899</v>
      </c>
      <c r="AP11" s="8">
        <v>1.1904891518115E-2</v>
      </c>
      <c r="AQ11" s="8"/>
      <c r="AR11" s="8">
        <f t="shared" si="4"/>
        <v>1.5482593377265566</v>
      </c>
      <c r="AS11" s="8">
        <v>0</v>
      </c>
      <c r="AT11" s="8">
        <v>0.64635415491273118</v>
      </c>
      <c r="AU11" s="8">
        <v>0</v>
      </c>
      <c r="AV11" s="8">
        <v>2.3035965087552523E-2</v>
      </c>
      <c r="AW11" s="8">
        <v>2.2766538595300447E-2</v>
      </c>
      <c r="AX11" s="8">
        <v>0.67935890021361045</v>
      </c>
      <c r="AY11" s="8">
        <v>0.16057818938223747</v>
      </c>
      <c r="AZ11" s="8">
        <v>1.6165589535124578E-2</v>
      </c>
      <c r="BA11" s="8"/>
      <c r="BB11" s="8">
        <f t="shared" si="5"/>
        <v>1.3730299863249462</v>
      </c>
      <c r="BC11" s="8">
        <f t="shared" si="6"/>
        <v>0</v>
      </c>
      <c r="BD11" s="8">
        <f t="shared" si="7"/>
        <v>0.57320089396911966</v>
      </c>
      <c r="BE11" s="8">
        <f t="shared" si="8"/>
        <v>0</v>
      </c>
      <c r="BF11" s="8">
        <f t="shared" si="9"/>
        <v>2.0428793845085339E-2</v>
      </c>
      <c r="BG11" s="8">
        <f t="shared" si="10"/>
        <v>2.0189860583739314E-2</v>
      </c>
      <c r="BH11" s="8">
        <f t="shared" si="11"/>
        <v>0.60247021848400795</v>
      </c>
      <c r="BI11" s="8">
        <f t="shared" si="12"/>
        <v>0.1424042237622323</v>
      </c>
      <c r="BJ11" s="8">
        <f t="shared" si="13"/>
        <v>1.433599568076164E-2</v>
      </c>
    </row>
    <row r="12" spans="1:62" x14ac:dyDescent="0.25">
      <c r="A12" s="6" t="s">
        <v>18</v>
      </c>
      <c r="B12" s="6" t="s">
        <v>36</v>
      </c>
      <c r="C12" s="7" t="s">
        <v>94</v>
      </c>
      <c r="D12" s="8">
        <f t="shared" si="0"/>
        <v>2.3364775203010497</v>
      </c>
      <c r="E12" s="8">
        <v>1.7488200649498769</v>
      </c>
      <c r="F12" s="8">
        <v>0.21615955138060622</v>
      </c>
      <c r="G12" s="8">
        <v>1.4657740428770645E-2</v>
      </c>
      <c r="H12" s="8">
        <v>0</v>
      </c>
      <c r="I12" s="8">
        <v>0</v>
      </c>
      <c r="J12" s="8">
        <v>0.23957824011163054</v>
      </c>
      <c r="K12" s="8">
        <v>0.11726192343016516</v>
      </c>
      <c r="L12" s="8">
        <v>0</v>
      </c>
      <c r="M12" s="8"/>
      <c r="N12" s="8">
        <f t="shared" si="1"/>
        <v>2.8935185185185186</v>
      </c>
      <c r="O12" s="8">
        <v>2.1657572989776619</v>
      </c>
      <c r="P12" s="8">
        <v>0.26769427886207525</v>
      </c>
      <c r="Q12" s="8">
        <v>1.8152301060795437E-2</v>
      </c>
      <c r="R12" s="8">
        <v>0</v>
      </c>
      <c r="S12" s="8">
        <v>0</v>
      </c>
      <c r="T12" s="8">
        <v>0.29669623113162202</v>
      </c>
      <c r="U12" s="8">
        <v>0.1452184084863635</v>
      </c>
      <c r="V12" s="8">
        <v>0</v>
      </c>
      <c r="W12" s="8"/>
      <c r="X12" s="8">
        <f t="shared" si="2"/>
        <v>3.7290800158447217</v>
      </c>
      <c r="Y12" s="8">
        <v>2.7911631500193401</v>
      </c>
      <c r="Z12" s="8">
        <v>0.3449963700842788</v>
      </c>
      <c r="AA12" s="8">
        <v>2.3394142008832622E-2</v>
      </c>
      <c r="AB12" s="8">
        <v>0</v>
      </c>
      <c r="AC12" s="8">
        <v>0</v>
      </c>
      <c r="AD12" s="8">
        <v>0.38237321766160903</v>
      </c>
      <c r="AE12" s="8">
        <v>0.18715313607066097</v>
      </c>
      <c r="AF12" s="8">
        <v>0</v>
      </c>
      <c r="AG12" s="8"/>
      <c r="AH12" s="8">
        <f t="shared" si="3"/>
        <v>2.4602644087938201</v>
      </c>
      <c r="AI12" s="8">
        <v>1.841472783622718</v>
      </c>
      <c r="AJ12" s="8">
        <v>0.22761171304315489</v>
      </c>
      <c r="AK12" s="8">
        <v>1.5434309458109488E-2</v>
      </c>
      <c r="AL12" s="8">
        <v>0</v>
      </c>
      <c r="AM12" s="8">
        <v>0</v>
      </c>
      <c r="AN12" s="8">
        <v>0.25227112700496201</v>
      </c>
      <c r="AO12" s="8">
        <v>0.1234744756648759</v>
      </c>
      <c r="AP12" s="8">
        <v>0</v>
      </c>
      <c r="AQ12" s="8"/>
      <c r="AR12" s="8">
        <f t="shared" si="4"/>
        <v>2.2126906318082789</v>
      </c>
      <c r="AS12" s="8">
        <v>1.6561673462770361</v>
      </c>
      <c r="AT12" s="8">
        <v>0.20470738971805755</v>
      </c>
      <c r="AU12" s="8">
        <v>1.3881171399431805E-2</v>
      </c>
      <c r="AV12" s="8">
        <v>0</v>
      </c>
      <c r="AW12" s="8">
        <v>0</v>
      </c>
      <c r="AX12" s="8">
        <v>0.22688535321829914</v>
      </c>
      <c r="AY12" s="8">
        <v>0.11104937119545444</v>
      </c>
      <c r="AZ12" s="8">
        <v>0</v>
      </c>
      <c r="BA12" s="8"/>
      <c r="BB12" s="8">
        <f t="shared" si="5"/>
        <v>2.7264062190532772</v>
      </c>
      <c r="BC12" s="8">
        <f t="shared" si="6"/>
        <v>2.0406761287693262</v>
      </c>
      <c r="BD12" s="8">
        <f t="shared" si="7"/>
        <v>0.25223386061763453</v>
      </c>
      <c r="BE12" s="8">
        <f t="shared" si="8"/>
        <v>1.7103932871187999E-2</v>
      </c>
      <c r="BF12" s="8">
        <f t="shared" si="9"/>
        <v>0</v>
      </c>
      <c r="BG12" s="8">
        <f t="shared" si="10"/>
        <v>0</v>
      </c>
      <c r="BH12" s="8">
        <f t="shared" si="11"/>
        <v>0.27956083382562452</v>
      </c>
      <c r="BI12" s="8">
        <f t="shared" si="12"/>
        <v>0.13683146296950399</v>
      </c>
      <c r="BJ12" s="8">
        <f t="shared" si="13"/>
        <v>0</v>
      </c>
    </row>
    <row r="13" spans="1:62" x14ac:dyDescent="0.25">
      <c r="A13" s="6" t="s">
        <v>18</v>
      </c>
      <c r="B13" s="6" t="s">
        <v>37</v>
      </c>
      <c r="C13" s="7" t="s">
        <v>94</v>
      </c>
      <c r="D13" s="8">
        <f t="shared" si="0"/>
        <v>1.3902158274125163</v>
      </c>
      <c r="E13" s="8">
        <v>0.48397957902710831</v>
      </c>
      <c r="F13" s="8">
        <v>0.20055355895956806</v>
      </c>
      <c r="G13" s="8">
        <v>0.1972122235759502</v>
      </c>
      <c r="H13" s="8">
        <v>4.3327206073286387E-3</v>
      </c>
      <c r="I13" s="8">
        <v>4.3327206073286387E-3</v>
      </c>
      <c r="J13" s="8">
        <v>0.30431854570796407</v>
      </c>
      <c r="K13" s="8">
        <v>0.17826575041169954</v>
      </c>
      <c r="L13" s="8">
        <v>1.7220728515568912E-2</v>
      </c>
      <c r="M13" s="8"/>
      <c r="N13" s="8">
        <f t="shared" si="1"/>
        <v>1.4828968825733508</v>
      </c>
      <c r="O13" s="8">
        <v>0.51624488429558224</v>
      </c>
      <c r="P13" s="8">
        <v>0.21392379622353921</v>
      </c>
      <c r="Q13" s="8">
        <v>0.21035970514768018</v>
      </c>
      <c r="R13" s="8">
        <v>4.6215686478172143E-3</v>
      </c>
      <c r="S13" s="8">
        <v>4.6215686478172143E-3</v>
      </c>
      <c r="T13" s="8">
        <v>0.32460644875516165</v>
      </c>
      <c r="U13" s="8">
        <v>0.1901501337724795</v>
      </c>
      <c r="V13" s="8">
        <v>1.8368777083273509E-2</v>
      </c>
      <c r="W13" s="8"/>
      <c r="X13" s="8">
        <f t="shared" si="2"/>
        <v>1.4983437251001563</v>
      </c>
      <c r="Y13" s="8">
        <v>0.52162243517366114</v>
      </c>
      <c r="Z13" s="8">
        <v>0.21615216910086776</v>
      </c>
      <c r="AA13" s="8">
        <v>0.21255095207630187</v>
      </c>
      <c r="AB13" s="8">
        <v>4.6697099878986442E-3</v>
      </c>
      <c r="AC13" s="8">
        <v>4.6697099878986442E-3</v>
      </c>
      <c r="AD13" s="8">
        <v>0.32798776592969459</v>
      </c>
      <c r="AE13" s="8">
        <v>0.19213086433260948</v>
      </c>
      <c r="AF13" s="8">
        <v>1.8560118511224275E-2</v>
      </c>
      <c r="AG13" s="8"/>
      <c r="AH13" s="8">
        <f t="shared" si="3"/>
        <v>1.0503852918227901</v>
      </c>
      <c r="AI13" s="8">
        <v>0.36567345970937076</v>
      </c>
      <c r="AJ13" s="8">
        <v>0.1515293556583403</v>
      </c>
      <c r="AK13" s="8">
        <v>0.14900479114627349</v>
      </c>
      <c r="AL13" s="8">
        <v>3.2736111255371944E-3</v>
      </c>
      <c r="AM13" s="8">
        <v>3.2736111255371944E-3</v>
      </c>
      <c r="AN13" s="8">
        <v>0.22992956786823954</v>
      </c>
      <c r="AO13" s="8">
        <v>0.13468967808883964</v>
      </c>
      <c r="AP13" s="8">
        <v>1.3011217100652067E-2</v>
      </c>
      <c r="AQ13" s="8"/>
      <c r="AR13" s="8">
        <f t="shared" si="4"/>
        <v>2.3788137491280841</v>
      </c>
      <c r="AS13" s="8">
        <v>0.82814283522416321</v>
      </c>
      <c r="AT13" s="8">
        <v>0.34316942310859416</v>
      </c>
      <c r="AU13" s="8">
        <v>0.33745202700773702</v>
      </c>
      <c r="AV13" s="8">
        <v>7.4137663725401147E-3</v>
      </c>
      <c r="AW13" s="8">
        <v>7.4137663725401147E-3</v>
      </c>
      <c r="AX13" s="8">
        <v>0.52072284487807186</v>
      </c>
      <c r="AY13" s="8">
        <v>0.30503250626001921</v>
      </c>
      <c r="AZ13" s="8">
        <v>2.9466579904417922E-2</v>
      </c>
      <c r="BA13" s="8"/>
      <c r="BB13" s="8">
        <f t="shared" si="5"/>
        <v>1.5601310952073797</v>
      </c>
      <c r="BC13" s="8">
        <f t="shared" si="6"/>
        <v>0.54313263868597716</v>
      </c>
      <c r="BD13" s="8">
        <f t="shared" si="7"/>
        <v>0.22506566061018191</v>
      </c>
      <c r="BE13" s="8">
        <f t="shared" si="8"/>
        <v>0.22131593979078854</v>
      </c>
      <c r="BF13" s="8">
        <f t="shared" si="9"/>
        <v>4.8622753482243618E-3</v>
      </c>
      <c r="BG13" s="8">
        <f t="shared" si="10"/>
        <v>4.8622753482243618E-3</v>
      </c>
      <c r="BH13" s="8">
        <f t="shared" si="11"/>
        <v>0.34151303462782634</v>
      </c>
      <c r="BI13" s="8">
        <f t="shared" si="12"/>
        <v>0.20005378657312947</v>
      </c>
      <c r="BJ13" s="8">
        <f t="shared" si="13"/>
        <v>1.9325484223027337E-2</v>
      </c>
    </row>
    <row r="14" spans="1:62" x14ac:dyDescent="0.25">
      <c r="A14" s="6" t="s">
        <v>18</v>
      </c>
      <c r="B14" s="6" t="s">
        <v>38</v>
      </c>
      <c r="C14" s="7" t="s">
        <v>94</v>
      </c>
      <c r="D14" s="8">
        <f t="shared" si="0"/>
        <v>2.7542582689641515</v>
      </c>
      <c r="E14" s="8">
        <v>5.0251322182071102E-2</v>
      </c>
      <c r="F14" s="8">
        <v>0.24670211041046997</v>
      </c>
      <c r="G14" s="8">
        <v>3.3399670332494392E-2</v>
      </c>
      <c r="H14" s="8">
        <v>0</v>
      </c>
      <c r="I14" s="8">
        <v>8.410644256455406E-2</v>
      </c>
      <c r="J14" s="8">
        <v>0.52422300753683237</v>
      </c>
      <c r="K14" s="8">
        <v>1.6165440440927286</v>
      </c>
      <c r="L14" s="8">
        <v>0.19903167184500065</v>
      </c>
      <c r="M14" s="8"/>
      <c r="N14" s="8">
        <f t="shared" si="1"/>
        <v>2.0424836601307188</v>
      </c>
      <c r="O14" s="8">
        <v>3.7265025438389811E-2</v>
      </c>
      <c r="P14" s="8">
        <v>0.18294763243922493</v>
      </c>
      <c r="Q14" s="8">
        <v>2.4768294853310446E-2</v>
      </c>
      <c r="R14" s="8">
        <v>0</v>
      </c>
      <c r="S14" s="8">
        <v>6.2371069766972674E-2</v>
      </c>
      <c r="T14" s="8">
        <v>0.38874964603854989</v>
      </c>
      <c r="U14" s="8">
        <v>1.1987854709002257</v>
      </c>
      <c r="V14" s="8">
        <v>0.14759652069404544</v>
      </c>
      <c r="W14" s="8"/>
      <c r="X14" s="8">
        <f t="shared" si="2"/>
        <v>2.5376312141018027</v>
      </c>
      <c r="Y14" s="8">
        <v>4.6298970999211583E-2</v>
      </c>
      <c r="Z14" s="8">
        <v>0.22729857363661277</v>
      </c>
      <c r="AA14" s="8">
        <v>3.0772729969264494E-2</v>
      </c>
      <c r="AB14" s="8">
        <v>0</v>
      </c>
      <c r="AC14" s="8">
        <v>7.7491329104420581E-2</v>
      </c>
      <c r="AD14" s="8">
        <v>0.48299198447213781</v>
      </c>
      <c r="AE14" s="8">
        <v>1.4894001305124016</v>
      </c>
      <c r="AF14" s="8">
        <v>0.18337749540775342</v>
      </c>
      <c r="AG14" s="8"/>
      <c r="AH14" s="8">
        <f t="shared" si="3"/>
        <v>1.5009160229748464</v>
      </c>
      <c r="AI14" s="8">
        <v>2.7384147481240996E-2</v>
      </c>
      <c r="AJ14" s="8">
        <v>0.13443879050458193</v>
      </c>
      <c r="AK14" s="8">
        <v>1.8200943945235706E-2</v>
      </c>
      <c r="AL14" s="8">
        <v>0</v>
      </c>
      <c r="AM14" s="8">
        <v>4.5833286116639012E-2</v>
      </c>
      <c r="AN14" s="8">
        <v>0.28567208837681318</v>
      </c>
      <c r="AO14" s="8">
        <v>0.8809256869494082</v>
      </c>
      <c r="AP14" s="8">
        <v>0.10846107960092734</v>
      </c>
      <c r="AQ14" s="8"/>
      <c r="AR14" s="8">
        <f t="shared" si="4"/>
        <v>1.9186967716379479</v>
      </c>
      <c r="AS14" s="8">
        <v>3.5006539048184362E-2</v>
      </c>
      <c r="AT14" s="8">
        <v>0.17185989713987793</v>
      </c>
      <c r="AU14" s="8">
        <v>2.3267186074321936E-2</v>
      </c>
      <c r="AV14" s="8">
        <v>0</v>
      </c>
      <c r="AW14" s="8">
        <v>5.8591004932610692E-2</v>
      </c>
      <c r="AX14" s="8">
        <v>0.36518906143015289</v>
      </c>
      <c r="AY14" s="8">
        <v>1.1261318059971817</v>
      </c>
      <c r="AZ14" s="8">
        <v>0.13865127701561847</v>
      </c>
      <c r="BA14" s="8"/>
      <c r="BB14" s="8">
        <f t="shared" si="5"/>
        <v>2.150797187561893</v>
      </c>
      <c r="BC14" s="8">
        <f t="shared" si="6"/>
        <v>3.9241201029819574E-2</v>
      </c>
      <c r="BD14" s="8">
        <f t="shared" si="7"/>
        <v>0.19264940082615351</v>
      </c>
      <c r="BE14" s="8">
        <f t="shared" si="8"/>
        <v>2.6081765034925396E-2</v>
      </c>
      <c r="BF14" s="8">
        <f t="shared" si="9"/>
        <v>0</v>
      </c>
      <c r="BG14" s="8">
        <f t="shared" si="10"/>
        <v>6.56786264970394E-2</v>
      </c>
      <c r="BH14" s="8">
        <f t="shared" si="11"/>
        <v>0.40936515757089725</v>
      </c>
      <c r="BI14" s="8">
        <f t="shared" si="12"/>
        <v>1.2623574276903891</v>
      </c>
      <c r="BJ14" s="8">
        <f t="shared" si="13"/>
        <v>0.15542360891266904</v>
      </c>
    </row>
    <row r="15" spans="1:62" x14ac:dyDescent="0.25">
      <c r="A15" s="6" t="s">
        <v>18</v>
      </c>
      <c r="B15" s="6" t="s">
        <v>39</v>
      </c>
      <c r="C15" s="7" t="s">
        <v>94</v>
      </c>
      <c r="D15" s="8">
        <f t="shared" si="0"/>
        <v>1.8903892651383141</v>
      </c>
      <c r="E15" s="8">
        <v>1.871450745033796E-2</v>
      </c>
      <c r="F15" s="8">
        <v>0.13309701555158004</v>
      </c>
      <c r="G15" s="8">
        <v>4.0704053704485051E-2</v>
      </c>
      <c r="H15" s="8">
        <v>3.6774007139914085E-2</v>
      </c>
      <c r="I15" s="8">
        <v>0.22260906612177001</v>
      </c>
      <c r="J15" s="8">
        <v>0.4087248427153809</v>
      </c>
      <c r="K15" s="8">
        <v>0.70665980132476125</v>
      </c>
      <c r="L15" s="8">
        <v>0.32310597113008482</v>
      </c>
      <c r="M15" s="8"/>
      <c r="N15" s="8">
        <f t="shared" si="1"/>
        <v>1.4884954843608771</v>
      </c>
      <c r="O15" s="8">
        <v>1.4735832638061382E-2</v>
      </c>
      <c r="P15" s="8">
        <v>0.10480079964691341</v>
      </c>
      <c r="Q15" s="8">
        <v>3.205043598778351E-2</v>
      </c>
      <c r="R15" s="8">
        <v>2.8955911133790618E-2</v>
      </c>
      <c r="S15" s="8">
        <v>0.17528272922974014</v>
      </c>
      <c r="T15" s="8">
        <v>0.32183058481526056</v>
      </c>
      <c r="U15" s="8">
        <v>0.55642504041319785</v>
      </c>
      <c r="V15" s="8">
        <v>0.25441415049612975</v>
      </c>
      <c r="W15" s="8"/>
      <c r="X15" s="8">
        <f t="shared" si="2"/>
        <v>1.8755043102947053</v>
      </c>
      <c r="Y15" s="8">
        <v>1.8567149123957342E-2</v>
      </c>
      <c r="Z15" s="8">
        <v>0.1320490075551109</v>
      </c>
      <c r="AA15" s="8">
        <v>4.0383549344607222E-2</v>
      </c>
      <c r="AB15" s="8">
        <v>3.6484448028576172E-2</v>
      </c>
      <c r="AC15" s="8">
        <v>0.22085623882947261</v>
      </c>
      <c r="AD15" s="8">
        <v>0.40550653686722837</v>
      </c>
      <c r="AE15" s="8">
        <v>0.70109555092062925</v>
      </c>
      <c r="AF15" s="8">
        <v>0.32056182962512347</v>
      </c>
      <c r="AG15" s="8"/>
      <c r="AH15" s="8">
        <f t="shared" si="3"/>
        <v>0.83355747124209123</v>
      </c>
      <c r="AI15" s="8">
        <v>8.2520662773143752E-3</v>
      </c>
      <c r="AJ15" s="8">
        <v>5.8688447802271511E-2</v>
      </c>
      <c r="AK15" s="8">
        <v>1.7948244153158766E-2</v>
      </c>
      <c r="AL15" s="8">
        <v>1.6215310234922745E-2</v>
      </c>
      <c r="AM15" s="8">
        <v>9.8158328368654485E-2</v>
      </c>
      <c r="AN15" s="8">
        <v>0.18022512749654593</v>
      </c>
      <c r="AO15" s="8">
        <v>0.3115980226313908</v>
      </c>
      <c r="AP15" s="8">
        <v>0.14247192427783267</v>
      </c>
      <c r="AQ15" s="8"/>
      <c r="AR15" s="8">
        <f t="shared" si="4"/>
        <v>1.0866017035834403</v>
      </c>
      <c r="AS15" s="8">
        <v>1.075715782578481E-2</v>
      </c>
      <c r="AT15" s="8">
        <v>7.6504583742246779E-2</v>
      </c>
      <c r="AU15" s="8">
        <v>2.3396818271081955E-2</v>
      </c>
      <c r="AV15" s="8">
        <v>2.1137815127667152E-2</v>
      </c>
      <c r="AW15" s="8">
        <v>0.12795639233771033</v>
      </c>
      <c r="AX15" s="8">
        <v>0.23493632691514024</v>
      </c>
      <c r="AY15" s="8">
        <v>0.40619027950163439</v>
      </c>
      <c r="AZ15" s="8">
        <v>0.18572232986217471</v>
      </c>
      <c r="BA15" s="8"/>
      <c r="BB15" s="8">
        <f t="shared" si="5"/>
        <v>1.4349096469238856</v>
      </c>
      <c r="BC15" s="8">
        <f t="shared" si="6"/>
        <v>1.4205342663091172E-2</v>
      </c>
      <c r="BD15" s="8">
        <f t="shared" si="7"/>
        <v>0.10102797085962453</v>
      </c>
      <c r="BE15" s="8">
        <f t="shared" si="8"/>
        <v>3.0896620292223297E-2</v>
      </c>
      <c r="BF15" s="8">
        <f t="shared" si="9"/>
        <v>2.791349833297415E-2</v>
      </c>
      <c r="BG15" s="8">
        <f t="shared" si="10"/>
        <v>0.16897255097746949</v>
      </c>
      <c r="BH15" s="8">
        <f t="shared" si="11"/>
        <v>0.31024468376191117</v>
      </c>
      <c r="BI15" s="8">
        <f t="shared" si="12"/>
        <v>0.53639373895832265</v>
      </c>
      <c r="BJ15" s="8">
        <f t="shared" si="13"/>
        <v>0.24525524107826907</v>
      </c>
    </row>
    <row r="16" spans="1:62" x14ac:dyDescent="0.25">
      <c r="A16" s="6" t="s">
        <v>18</v>
      </c>
      <c r="B16" s="6" t="s">
        <v>40</v>
      </c>
      <c r="C16" s="7" t="s">
        <v>94</v>
      </c>
      <c r="D16" s="8">
        <f t="shared" si="0"/>
        <v>0.91250971809222059</v>
      </c>
      <c r="E16" s="8">
        <v>0.14746700636043297</v>
      </c>
      <c r="F16" s="8">
        <v>6.1437961375722785E-2</v>
      </c>
      <c r="G16" s="8">
        <v>0.36220340609290963</v>
      </c>
      <c r="H16" s="8">
        <v>1.9374002665240402E-2</v>
      </c>
      <c r="I16" s="8">
        <v>4.4079426211333206E-2</v>
      </c>
      <c r="J16" s="8">
        <v>0.11248346019155546</v>
      </c>
      <c r="K16" s="8">
        <v>0.14904177480311476</v>
      </c>
      <c r="L16" s="8">
        <v>1.6422680391911398E-2</v>
      </c>
      <c r="M16" s="8"/>
      <c r="N16" s="8">
        <f t="shared" si="1"/>
        <v>0.91250971809222059</v>
      </c>
      <c r="O16" s="8">
        <v>0.14746700636043297</v>
      </c>
      <c r="P16" s="8">
        <v>6.1437961375722785E-2</v>
      </c>
      <c r="Q16" s="8">
        <v>0.36220340609290963</v>
      </c>
      <c r="R16" s="8">
        <v>1.9374002665240402E-2</v>
      </c>
      <c r="S16" s="8">
        <v>4.4079426211333206E-2</v>
      </c>
      <c r="T16" s="8">
        <v>0.11248346019155546</v>
      </c>
      <c r="U16" s="8">
        <v>0.14904177480311476</v>
      </c>
      <c r="V16" s="8">
        <v>1.6422680391911398E-2</v>
      </c>
      <c r="W16" s="8"/>
      <c r="X16" s="8">
        <f t="shared" si="2"/>
        <v>0.88643801186101434</v>
      </c>
      <c r="Y16" s="8">
        <v>0.14325366332156347</v>
      </c>
      <c r="Z16" s="8">
        <v>5.9682591050702151E-2</v>
      </c>
      <c r="AA16" s="8">
        <v>0.35185473734739797</v>
      </c>
      <c r="AB16" s="8">
        <v>1.882045973194782E-2</v>
      </c>
      <c r="AC16" s="8">
        <v>4.2820014033866545E-2</v>
      </c>
      <c r="AD16" s="8">
        <v>0.10926964704322531</v>
      </c>
      <c r="AE16" s="8">
        <v>0.14478343838016863</v>
      </c>
      <c r="AF16" s="8">
        <v>1.5953460952142503E-2</v>
      </c>
      <c r="AG16" s="8"/>
      <c r="AH16" s="8">
        <f t="shared" si="3"/>
        <v>0.24768120919645989</v>
      </c>
      <c r="AI16" s="8">
        <v>4.0026758869260382E-2</v>
      </c>
      <c r="AJ16" s="8">
        <v>1.6676018087696184E-2</v>
      </c>
      <c r="AK16" s="8">
        <v>9.8312353082361179E-2</v>
      </c>
      <c r="AL16" s="8">
        <v>5.2586578662795385E-3</v>
      </c>
      <c r="AM16" s="8">
        <v>1.1964415685933299E-2</v>
      </c>
      <c r="AN16" s="8">
        <v>3.0531224909136484E-2</v>
      </c>
      <c r="AO16" s="8">
        <v>4.0454196017988296E-2</v>
      </c>
      <c r="AP16" s="8">
        <v>4.4575846778045223E-3</v>
      </c>
      <c r="AQ16" s="8"/>
      <c r="AR16" s="8">
        <f t="shared" si="4"/>
        <v>0.74304362758937947</v>
      </c>
      <c r="AS16" s="8">
        <v>0.12008027660778113</v>
      </c>
      <c r="AT16" s="8">
        <v>5.0028054263088546E-2</v>
      </c>
      <c r="AU16" s="8">
        <v>0.29493705924708358</v>
      </c>
      <c r="AV16" s="8">
        <v>1.5775973598838609E-2</v>
      </c>
      <c r="AW16" s="8">
        <v>3.5893247057799893E-2</v>
      </c>
      <c r="AX16" s="8">
        <v>9.1593674727409438E-2</v>
      </c>
      <c r="AY16" s="8">
        <v>0.12136258805396487</v>
      </c>
      <c r="AZ16" s="8">
        <v>1.3372754033413566E-2</v>
      </c>
      <c r="BA16" s="8"/>
      <c r="BB16" s="8">
        <f t="shared" si="5"/>
        <v>0.74043645696625915</v>
      </c>
      <c r="BC16" s="8">
        <f t="shared" si="6"/>
        <v>0.11965894230389418</v>
      </c>
      <c r="BD16" s="8">
        <f t="shared" si="7"/>
        <v>4.9852517230586493E-2</v>
      </c>
      <c r="BE16" s="8">
        <f t="shared" si="8"/>
        <v>0.2939021923725324</v>
      </c>
      <c r="BF16" s="8">
        <f t="shared" si="9"/>
        <v>1.5720619305509352E-2</v>
      </c>
      <c r="BG16" s="8">
        <f t="shared" si="10"/>
        <v>3.5767305840053228E-2</v>
      </c>
      <c r="BH16" s="8">
        <f t="shared" si="11"/>
        <v>9.1272293412576436E-2</v>
      </c>
      <c r="BI16" s="8">
        <f t="shared" si="12"/>
        <v>0.12093675441167025</v>
      </c>
      <c r="BJ16" s="8">
        <f t="shared" si="13"/>
        <v>1.3325832089436676E-2</v>
      </c>
    </row>
    <row r="17" spans="1:62" x14ac:dyDescent="0.25">
      <c r="A17" s="6" t="s">
        <v>18</v>
      </c>
      <c r="B17" s="6" t="s">
        <v>22</v>
      </c>
      <c r="C17" s="7" t="s">
        <v>95</v>
      </c>
      <c r="D17" s="8">
        <f t="shared" si="0"/>
        <v>2.9850105595677552</v>
      </c>
      <c r="E17" s="8">
        <v>8.4863453769548514E-2</v>
      </c>
      <c r="F17" s="8">
        <v>0.37182100095355086</v>
      </c>
      <c r="G17" s="8">
        <v>0.93671108436944872</v>
      </c>
      <c r="H17" s="8">
        <v>0.15975686926216234</v>
      </c>
      <c r="I17" s="8">
        <v>0.27259313184661776</v>
      </c>
      <c r="J17" s="8">
        <v>6.0198240591539443E-2</v>
      </c>
      <c r="K17" s="8">
        <v>1.0445859534985575</v>
      </c>
      <c r="L17" s="8">
        <v>5.4480825276330427E-2</v>
      </c>
      <c r="M17" s="8"/>
      <c r="N17" s="8">
        <f t="shared" si="1"/>
        <v>2.846530688247602</v>
      </c>
      <c r="O17" s="8">
        <v>8.092648941941484E-2</v>
      </c>
      <c r="P17" s="8">
        <v>0.35457157307426246</v>
      </c>
      <c r="Q17" s="8">
        <v>0.89325541550694854</v>
      </c>
      <c r="R17" s="8">
        <v>0.15234546811082492</v>
      </c>
      <c r="S17" s="8">
        <v>0.2599470587197128</v>
      </c>
      <c r="T17" s="8">
        <v>5.7405538708426788E-2</v>
      </c>
      <c r="U17" s="8">
        <v>0.99612578039810884</v>
      </c>
      <c r="V17" s="8">
        <v>5.1953364309902723E-2</v>
      </c>
      <c r="W17" s="8"/>
      <c r="X17" s="8">
        <f t="shared" si="2"/>
        <v>2.8157573835097902</v>
      </c>
      <c r="Y17" s="8">
        <v>8.0051608452718456E-2</v>
      </c>
      <c r="Z17" s="8">
        <v>0.350738366878865</v>
      </c>
      <c r="AA17" s="8">
        <v>0.88359860020417069</v>
      </c>
      <c r="AB17" s="8">
        <v>0.15069849007719438</v>
      </c>
      <c r="AC17" s="8">
        <v>0.25713682024706724</v>
      </c>
      <c r="AD17" s="8">
        <v>5.6784938289957308E-2</v>
      </c>
      <c r="AE17" s="8">
        <v>0.98535685304245368</v>
      </c>
      <c r="AF17" s="8">
        <v>5.1391706317363242E-2</v>
      </c>
      <c r="AG17" s="8"/>
      <c r="AH17" s="8">
        <f t="shared" si="3"/>
        <v>0.64623939949405018</v>
      </c>
      <c r="AI17" s="8">
        <v>1.8372500300623908E-2</v>
      </c>
      <c r="AJ17" s="8">
        <v>8.0497330103346074E-2</v>
      </c>
      <c r="AK17" s="8">
        <v>0.20279312135833424</v>
      </c>
      <c r="AL17" s="8">
        <v>3.4586538706241329E-2</v>
      </c>
      <c r="AM17" s="8">
        <v>5.9015007925556404E-2</v>
      </c>
      <c r="AN17" s="8">
        <v>1.3032608787859053E-2</v>
      </c>
      <c r="AO17" s="8">
        <v>0.22614747446875988</v>
      </c>
      <c r="AP17" s="8">
        <v>1.1794817843329267E-2</v>
      </c>
      <c r="AQ17" s="8"/>
      <c r="AR17" s="8">
        <f t="shared" si="4"/>
        <v>1.9387181984821504</v>
      </c>
      <c r="AS17" s="8">
        <v>5.511750090187173E-2</v>
      </c>
      <c r="AT17" s="8">
        <v>0.24149199031003821</v>
      </c>
      <c r="AU17" s="8">
        <v>0.60837936407500282</v>
      </c>
      <c r="AV17" s="8">
        <v>0.10375961611872399</v>
      </c>
      <c r="AW17" s="8">
        <v>0.17704502377666928</v>
      </c>
      <c r="AX17" s="8">
        <v>3.9097826363577164E-2</v>
      </c>
      <c r="AY17" s="8">
        <v>0.67844242340627947</v>
      </c>
      <c r="AZ17" s="8">
        <v>3.5384453529987807E-2</v>
      </c>
      <c r="BA17" s="8"/>
      <c r="BB17" s="8">
        <f t="shared" si="5"/>
        <v>2.2464512458602695</v>
      </c>
      <c r="BC17" s="8">
        <f t="shared" si="6"/>
        <v>6.3866310568835488E-2</v>
      </c>
      <c r="BD17" s="8">
        <f t="shared" si="7"/>
        <v>0.27982405226401247</v>
      </c>
      <c r="BE17" s="8">
        <f t="shared" si="8"/>
        <v>0.70494751710278103</v>
      </c>
      <c r="BF17" s="8">
        <f t="shared" si="9"/>
        <v>0.12022939645502939</v>
      </c>
      <c r="BG17" s="8">
        <f t="shared" si="10"/>
        <v>0.20514740850312468</v>
      </c>
      <c r="BH17" s="8">
        <f t="shared" si="11"/>
        <v>4.5303830548271959E-2</v>
      </c>
      <c r="BI17" s="8">
        <f t="shared" si="12"/>
        <v>0.78613169696283181</v>
      </c>
      <c r="BJ17" s="8">
        <f t="shared" si="13"/>
        <v>4.1001033455382696E-2</v>
      </c>
    </row>
    <row r="18" spans="1:62" x14ac:dyDescent="0.25">
      <c r="A18" s="6" t="s">
        <v>18</v>
      </c>
      <c r="B18" s="6" t="s">
        <v>41</v>
      </c>
      <c r="C18" s="7" t="s">
        <v>94</v>
      </c>
      <c r="D18" s="8">
        <f t="shared" si="0"/>
        <v>2.4912111309170131</v>
      </c>
      <c r="E18" s="8">
        <v>0.22871092255600442</v>
      </c>
      <c r="F18" s="8">
        <v>0.11637145421238643</v>
      </c>
      <c r="G18" s="8">
        <v>0.49245841197165202</v>
      </c>
      <c r="H18" s="8">
        <v>1.5710841488649541E-2</v>
      </c>
      <c r="I18" s="8">
        <v>2.0994133316690981E-2</v>
      </c>
      <c r="J18" s="8">
        <v>0.27042112119843681</v>
      </c>
      <c r="K18" s="8">
        <v>1.3425122603044246</v>
      </c>
      <c r="L18" s="8">
        <v>4.031985868768467E-3</v>
      </c>
      <c r="M18" s="8"/>
      <c r="N18" s="8">
        <f t="shared" si="1"/>
        <v>2.8470984353337299</v>
      </c>
      <c r="O18" s="8">
        <v>0.26138391149257645</v>
      </c>
      <c r="P18" s="8">
        <v>0.13299594767129877</v>
      </c>
      <c r="Q18" s="8">
        <v>0.56280961368188809</v>
      </c>
      <c r="R18" s="8">
        <v>1.7955247415599476E-2</v>
      </c>
      <c r="S18" s="8">
        <v>2.3993295219075408E-2</v>
      </c>
      <c r="T18" s="8">
        <v>0.30905270994107065</v>
      </c>
      <c r="U18" s="8">
        <v>1.5342997260621998</v>
      </c>
      <c r="V18" s="8">
        <v>4.6079838500211051E-3</v>
      </c>
      <c r="W18" s="8"/>
      <c r="X18" s="8">
        <f t="shared" si="2"/>
        <v>3.9147603485838771</v>
      </c>
      <c r="Y18" s="8">
        <v>0.35940287830229262</v>
      </c>
      <c r="Z18" s="8">
        <v>0.1828694280480358</v>
      </c>
      <c r="AA18" s="8">
        <v>0.77386321881259601</v>
      </c>
      <c r="AB18" s="8">
        <v>2.468846519644928E-2</v>
      </c>
      <c r="AC18" s="8">
        <v>3.2990780926228681E-2</v>
      </c>
      <c r="AD18" s="8">
        <v>0.42494747616897216</v>
      </c>
      <c r="AE18" s="8">
        <v>2.1096621233355242</v>
      </c>
      <c r="AF18" s="8">
        <v>6.3359777937790178E-3</v>
      </c>
      <c r="AG18" s="8"/>
      <c r="AH18" s="8">
        <f t="shared" si="3"/>
        <v>2.4293176866706276</v>
      </c>
      <c r="AI18" s="8">
        <v>0.22302866361051363</v>
      </c>
      <c r="AJ18" s="8">
        <v>0.11348023795866255</v>
      </c>
      <c r="AK18" s="8">
        <v>0.48022342036987187</v>
      </c>
      <c r="AL18" s="8">
        <v>1.5320510023093028E-2</v>
      </c>
      <c r="AM18" s="8">
        <v>2.0472539942363251E-2</v>
      </c>
      <c r="AN18" s="8">
        <v>0.26370258402580482</v>
      </c>
      <c r="AO18" s="8">
        <v>1.3091579184335074</v>
      </c>
      <c r="AP18" s="8">
        <v>3.9318123068114857E-3</v>
      </c>
      <c r="AQ18" s="8"/>
      <c r="AR18" s="8">
        <f t="shared" si="4"/>
        <v>2.1043771043771042</v>
      </c>
      <c r="AS18" s="8">
        <v>0.19319680414668694</v>
      </c>
      <c r="AT18" s="8">
        <v>9.8301352626612146E-2</v>
      </c>
      <c r="AU18" s="8">
        <v>0.41598971446052591</v>
      </c>
      <c r="AV18" s="8">
        <v>1.3271269828921352E-2</v>
      </c>
      <c r="AW18" s="8">
        <v>1.7734174727142688E-2</v>
      </c>
      <c r="AX18" s="8">
        <v>0.228430263869487</v>
      </c>
      <c r="AY18" s="8">
        <v>1.1340476236111912</v>
      </c>
      <c r="AZ18" s="8">
        <v>3.4059011065373387E-3</v>
      </c>
      <c r="BA18" s="8"/>
      <c r="BB18" s="8">
        <f t="shared" si="5"/>
        <v>2.7573529411764706</v>
      </c>
      <c r="BC18" s="8">
        <f t="shared" si="6"/>
        <v>0.25314463602161486</v>
      </c>
      <c r="BD18" s="8">
        <f t="shared" si="7"/>
        <v>0.12880368410339912</v>
      </c>
      <c r="BE18" s="8">
        <f t="shared" si="8"/>
        <v>0.54506887585930675</v>
      </c>
      <c r="BF18" s="8">
        <f t="shared" si="9"/>
        <v>1.7389266790542535E-2</v>
      </c>
      <c r="BG18" s="8">
        <f t="shared" si="10"/>
        <v>2.3236984826300204E-2</v>
      </c>
      <c r="BH18" s="8">
        <f t="shared" si="11"/>
        <v>0.29931083104075429</v>
      </c>
      <c r="BI18" s="8">
        <f t="shared" si="12"/>
        <v>1.4859359303493695</v>
      </c>
      <c r="BJ18" s="8">
        <f t="shared" si="13"/>
        <v>4.4627321851834819E-3</v>
      </c>
    </row>
    <row r="19" spans="1:62" x14ac:dyDescent="0.25">
      <c r="A19" s="6" t="s">
        <v>18</v>
      </c>
      <c r="B19" s="6" t="s">
        <v>42</v>
      </c>
      <c r="C19" s="7" t="s">
        <v>94</v>
      </c>
      <c r="D19" s="8">
        <f t="shared" si="0"/>
        <v>5.0437087881392921</v>
      </c>
      <c r="E19" s="8">
        <v>2.1247645375023971</v>
      </c>
      <c r="F19" s="8">
        <v>0.5097007218241274</v>
      </c>
      <c r="G19" s="8">
        <v>1.2207326770252021</v>
      </c>
      <c r="H19" s="8">
        <v>9.9313844910524918E-3</v>
      </c>
      <c r="I19" s="8">
        <v>3.7628912349432213E-2</v>
      </c>
      <c r="J19" s="8">
        <v>0.87054102499903441</v>
      </c>
      <c r="K19" s="8">
        <v>0.2546848378372128</v>
      </c>
      <c r="L19" s="8">
        <v>1.5724692110833112E-2</v>
      </c>
      <c r="M19" s="8"/>
      <c r="N19" s="8">
        <f t="shared" si="1"/>
        <v>4.0690043290816984</v>
      </c>
      <c r="O19" s="8">
        <v>1.7141505317887438</v>
      </c>
      <c r="P19" s="8">
        <v>0.41120027558204136</v>
      </c>
      <c r="Q19" s="8">
        <v>0.98482421490069993</v>
      </c>
      <c r="R19" s="8">
        <v>8.0121292059717967E-3</v>
      </c>
      <c r="S19" s="8">
        <v>3.0357067324848691E-2</v>
      </c>
      <c r="T19" s="8">
        <v>0.70230763673234997</v>
      </c>
      <c r="U19" s="8">
        <v>0.20546660230425448</v>
      </c>
      <c r="V19" s="8">
        <v>1.2685871242788676E-2</v>
      </c>
      <c r="W19" s="8"/>
      <c r="X19" s="8">
        <f t="shared" si="2"/>
        <v>4.3010768193335061</v>
      </c>
      <c r="Y19" s="8">
        <v>1.8119157712443754</v>
      </c>
      <c r="Z19" s="8">
        <v>0.434652762782538</v>
      </c>
      <c r="AA19" s="8">
        <v>1.0409928963589146</v>
      </c>
      <c r="AB19" s="8">
        <v>8.4690947500386301E-3</v>
      </c>
      <c r="AC19" s="8">
        <v>3.2088458997368577E-2</v>
      </c>
      <c r="AD19" s="8">
        <v>0.74236320536727485</v>
      </c>
      <c r="AE19" s="8">
        <v>0.2171852298121017</v>
      </c>
      <c r="AF19" s="8">
        <v>1.3409400020894491E-2</v>
      </c>
      <c r="AG19" s="8"/>
      <c r="AH19" s="8">
        <f t="shared" si="3"/>
        <v>3.821460339479771</v>
      </c>
      <c r="AI19" s="8">
        <v>1.6098676097027367</v>
      </c>
      <c r="AJ19" s="8">
        <v>0.38618428923484499</v>
      </c>
      <c r="AK19" s="8">
        <v>0.92491095467860407</v>
      </c>
      <c r="AL19" s="8">
        <v>7.5246992923005095E-3</v>
      </c>
      <c r="AM19" s="8">
        <v>2.8510249540827481E-2</v>
      </c>
      <c r="AN19" s="8">
        <v>0.65958169685509682</v>
      </c>
      <c r="AO19" s="8">
        <v>0.19296673296255085</v>
      </c>
      <c r="AP19" s="8">
        <v>1.1914107212809139E-2</v>
      </c>
      <c r="AQ19" s="8"/>
      <c r="AR19" s="8">
        <f t="shared" si="4"/>
        <v>4.9818227907388088</v>
      </c>
      <c r="AS19" s="8">
        <v>2.0986938069808954</v>
      </c>
      <c r="AT19" s="8">
        <v>0.50344672523732836</v>
      </c>
      <c r="AU19" s="8">
        <v>1.2057543619696782</v>
      </c>
      <c r="AV19" s="8">
        <v>9.8095270126346713E-3</v>
      </c>
      <c r="AW19" s="8">
        <v>3.7167207903426917E-2</v>
      </c>
      <c r="AX19" s="8">
        <v>0.85985954002972131</v>
      </c>
      <c r="AY19" s="8">
        <v>0.25155987050178691</v>
      </c>
      <c r="AZ19" s="8">
        <v>1.5531751103338228E-2</v>
      </c>
      <c r="BA19" s="8"/>
      <c r="BB19" s="8">
        <f t="shared" si="5"/>
        <v>4.4434146133546166</v>
      </c>
      <c r="BC19" s="8">
        <f t="shared" si="6"/>
        <v>1.8718784514438298</v>
      </c>
      <c r="BD19" s="8">
        <f t="shared" si="7"/>
        <v>0.4490369549321761</v>
      </c>
      <c r="BE19" s="8">
        <f t="shared" si="8"/>
        <v>1.0754430209866199</v>
      </c>
      <c r="BF19" s="8">
        <f t="shared" si="9"/>
        <v>8.7493669503996199E-3</v>
      </c>
      <c r="BG19" s="8">
        <f t="shared" si="10"/>
        <v>3.315037922318078E-2</v>
      </c>
      <c r="BH19" s="8">
        <f t="shared" si="11"/>
        <v>0.76693062079669549</v>
      </c>
      <c r="BI19" s="8">
        <f t="shared" si="12"/>
        <v>0.22437265468358136</v>
      </c>
      <c r="BJ19" s="8">
        <f t="shared" si="13"/>
        <v>1.3853164338132728E-2</v>
      </c>
    </row>
    <row r="20" spans="1:62" x14ac:dyDescent="0.25">
      <c r="A20" s="6" t="s">
        <v>18</v>
      </c>
      <c r="B20" s="6" t="s">
        <v>43</v>
      </c>
      <c r="C20" s="7" t="s">
        <v>94</v>
      </c>
      <c r="D20" s="8">
        <f t="shared" si="0"/>
        <v>2.9187288947436838</v>
      </c>
      <c r="E20" s="8">
        <v>1.8342144014824051</v>
      </c>
      <c r="F20" s="8">
        <v>0.73731145274536969</v>
      </c>
      <c r="G20" s="8">
        <v>0</v>
      </c>
      <c r="H20" s="8">
        <v>0</v>
      </c>
      <c r="I20" s="8">
        <v>0</v>
      </c>
      <c r="J20" s="8">
        <v>0.20319356878028302</v>
      </c>
      <c r="K20" s="8">
        <v>0.10291370801548075</v>
      </c>
      <c r="L20" s="8">
        <v>4.1095763720144923E-2</v>
      </c>
      <c r="M20" s="8"/>
      <c r="N20" s="8">
        <f t="shared" si="1"/>
        <v>3.2446783144612521</v>
      </c>
      <c r="O20" s="8">
        <v>2.0390505275362782</v>
      </c>
      <c r="P20" s="8">
        <v>0.81965080279815206</v>
      </c>
      <c r="Q20" s="8">
        <v>0</v>
      </c>
      <c r="R20" s="8">
        <v>0</v>
      </c>
      <c r="S20" s="8">
        <v>0</v>
      </c>
      <c r="T20" s="8">
        <v>0.22588523635980692</v>
      </c>
      <c r="U20" s="8">
        <v>0.11440660941822477</v>
      </c>
      <c r="V20" s="8">
        <v>4.5685138348790552E-2</v>
      </c>
      <c r="W20" s="8"/>
      <c r="X20" s="8">
        <f t="shared" si="2"/>
        <v>3.4076530243200356</v>
      </c>
      <c r="Y20" s="8">
        <v>2.141468590563214</v>
      </c>
      <c r="Z20" s="8">
        <v>0.86082047782454307</v>
      </c>
      <c r="AA20" s="8">
        <v>0</v>
      </c>
      <c r="AB20" s="8">
        <v>0</v>
      </c>
      <c r="AC20" s="8">
        <v>0</v>
      </c>
      <c r="AD20" s="8">
        <v>0.23723107014956898</v>
      </c>
      <c r="AE20" s="8">
        <v>0.1201530601195968</v>
      </c>
      <c r="AF20" s="8">
        <v>4.797982566311336E-2</v>
      </c>
      <c r="AG20" s="8"/>
      <c r="AH20" s="8">
        <f t="shared" si="3"/>
        <v>2.7705700675993343</v>
      </c>
      <c r="AI20" s="8">
        <v>1.741107071457918</v>
      </c>
      <c r="AJ20" s="8">
        <v>0.69988447544865029</v>
      </c>
      <c r="AK20" s="8">
        <v>0</v>
      </c>
      <c r="AL20" s="8">
        <v>0</v>
      </c>
      <c r="AM20" s="8">
        <v>0</v>
      </c>
      <c r="AN20" s="8">
        <v>0.1928791744259539</v>
      </c>
      <c r="AO20" s="8">
        <v>9.7689661923324372E-2</v>
      </c>
      <c r="AP20" s="8">
        <v>3.9009684343487817E-2</v>
      </c>
      <c r="AQ20" s="8"/>
      <c r="AR20" s="8">
        <f t="shared" si="4"/>
        <v>4.7558983513336166</v>
      </c>
      <c r="AS20" s="8">
        <v>2.9887452937860517</v>
      </c>
      <c r="AT20" s="8">
        <v>1.2014059712246885</v>
      </c>
      <c r="AU20" s="8">
        <v>0</v>
      </c>
      <c r="AV20" s="8">
        <v>0</v>
      </c>
      <c r="AW20" s="8">
        <v>0</v>
      </c>
      <c r="AX20" s="8">
        <v>0.33109205877396364</v>
      </c>
      <c r="AY20" s="8">
        <v>0.16769187955821988</v>
      </c>
      <c r="AZ20" s="8">
        <v>6.6963147990693E-2</v>
      </c>
      <c r="BA20" s="8"/>
      <c r="BB20" s="8">
        <f t="shared" si="5"/>
        <v>3.4195057304915846</v>
      </c>
      <c r="BC20" s="8">
        <f t="shared" si="6"/>
        <v>2.1489171769651731</v>
      </c>
      <c r="BD20" s="8">
        <f t="shared" si="7"/>
        <v>0.86381463600828068</v>
      </c>
      <c r="BE20" s="8">
        <f t="shared" si="8"/>
        <v>0</v>
      </c>
      <c r="BF20" s="8">
        <f t="shared" si="9"/>
        <v>0</v>
      </c>
      <c r="BG20" s="8">
        <f t="shared" si="10"/>
        <v>0</v>
      </c>
      <c r="BH20" s="8">
        <f t="shared" si="11"/>
        <v>0.23805622169791532</v>
      </c>
      <c r="BI20" s="8">
        <f t="shared" si="12"/>
        <v>0.12057098380696932</v>
      </c>
      <c r="BJ20" s="8">
        <f t="shared" si="13"/>
        <v>4.8146712013245926E-2</v>
      </c>
    </row>
    <row r="21" spans="1:62" x14ac:dyDescent="0.25">
      <c r="A21" s="9" t="s">
        <v>18</v>
      </c>
      <c r="B21" s="9" t="s">
        <v>23</v>
      </c>
      <c r="C21" s="10" t="s">
        <v>95</v>
      </c>
      <c r="D21" s="8">
        <f t="shared" si="0"/>
        <v>3.614944506481371</v>
      </c>
      <c r="E21" s="8">
        <v>3.10067602101602E-2</v>
      </c>
      <c r="F21" s="8">
        <v>0.82243474189850041</v>
      </c>
      <c r="G21" s="8">
        <v>1.5880528014691138</v>
      </c>
      <c r="H21" s="8">
        <v>8.7524325230424499E-2</v>
      </c>
      <c r="I21" s="8">
        <v>0.27661848404920203</v>
      </c>
      <c r="J21" s="8">
        <v>3.9275403000873996E-2</v>
      </c>
      <c r="K21" s="8">
        <v>0.69460240870088752</v>
      </c>
      <c r="L21" s="8">
        <v>7.5429581922208347E-2</v>
      </c>
      <c r="M21" s="8"/>
      <c r="N21" s="8">
        <f t="shared" si="1"/>
        <v>3.6977294951794173</v>
      </c>
      <c r="O21" s="8">
        <v>3.1716838688255464E-2</v>
      </c>
      <c r="P21" s="8">
        <v>0.84126912530075604</v>
      </c>
      <c r="Q21" s="8">
        <v>1.6244204228768033</v>
      </c>
      <c r="R21" s="8">
        <v>8.952869909066323E-2</v>
      </c>
      <c r="S21" s="8">
        <v>0.28295325849307684</v>
      </c>
      <c r="T21" s="8">
        <v>4.0174839710817672E-2</v>
      </c>
      <c r="U21" s="8">
        <v>0.71050933409098416</v>
      </c>
      <c r="V21" s="8">
        <v>7.715697692806045E-2</v>
      </c>
      <c r="W21" s="8"/>
      <c r="X21" s="8">
        <f t="shared" si="2"/>
        <v>3.6425395027140532</v>
      </c>
      <c r="Y21" s="8">
        <v>3.1243453036191953E-2</v>
      </c>
      <c r="Z21" s="8">
        <v>0.82871286969925229</v>
      </c>
      <c r="AA21" s="8">
        <v>1.600175341938344</v>
      </c>
      <c r="AB21" s="8">
        <v>8.819244985050409E-2</v>
      </c>
      <c r="AC21" s="8">
        <v>0.27873007553049362</v>
      </c>
      <c r="AD21" s="8">
        <v>3.9575215237521895E-2</v>
      </c>
      <c r="AE21" s="8">
        <v>0.69990471716425307</v>
      </c>
      <c r="AF21" s="8">
        <v>7.6005380257492386E-2</v>
      </c>
      <c r="AG21" s="8"/>
      <c r="AH21" s="8">
        <f t="shared" si="3"/>
        <v>3.0630445818277261</v>
      </c>
      <c r="AI21" s="8">
        <v>2.6272903689525052E-2</v>
      </c>
      <c r="AJ21" s="8">
        <v>0.69687218588346223</v>
      </c>
      <c r="AK21" s="8">
        <v>1.3456019920845164</v>
      </c>
      <c r="AL21" s="8">
        <v>7.4161832828832985E-2</v>
      </c>
      <c r="AM21" s="8">
        <v>0.23438665442336962</v>
      </c>
      <c r="AN21" s="8">
        <v>3.327915826791613E-2</v>
      </c>
      <c r="AO21" s="8">
        <v>0.58855623943357638</v>
      </c>
      <c r="AP21" s="8">
        <v>6.3913615216527678E-2</v>
      </c>
      <c r="AQ21" s="8"/>
      <c r="AR21" s="8">
        <f t="shared" si="4"/>
        <v>3.7253244914120995</v>
      </c>
      <c r="AS21" s="8">
        <v>3.1953531514287217E-2</v>
      </c>
      <c r="AT21" s="8">
        <v>0.84754725310150802</v>
      </c>
      <c r="AU21" s="8">
        <v>1.6365429633460333</v>
      </c>
      <c r="AV21" s="8">
        <v>9.0196823710742793E-2</v>
      </c>
      <c r="AW21" s="8">
        <v>0.28506484997436843</v>
      </c>
      <c r="AX21" s="8">
        <v>4.0474651947465565E-2</v>
      </c>
      <c r="AY21" s="8">
        <v>0.71581164255434959</v>
      </c>
      <c r="AZ21" s="8">
        <v>7.7732775263344475E-2</v>
      </c>
      <c r="BA21" s="8"/>
      <c r="BB21" s="8">
        <f t="shared" si="5"/>
        <v>3.5487165155229334</v>
      </c>
      <c r="BC21" s="8">
        <f t="shared" si="6"/>
        <v>3.0438697427683979E-2</v>
      </c>
      <c r="BD21" s="8">
        <f t="shared" si="7"/>
        <v>0.80736723517669584</v>
      </c>
      <c r="BE21" s="8">
        <f t="shared" si="8"/>
        <v>1.5589587043429622</v>
      </c>
      <c r="BF21" s="8">
        <f t="shared" si="9"/>
        <v>8.5920826142233522E-2</v>
      </c>
      <c r="BG21" s="8">
        <f t="shared" si="10"/>
        <v>0.27155066449410209</v>
      </c>
      <c r="BH21" s="8">
        <f t="shared" si="11"/>
        <v>3.8555853632919058E-2</v>
      </c>
      <c r="BI21" s="8">
        <f t="shared" si="12"/>
        <v>0.68187686838881023</v>
      </c>
      <c r="BJ21" s="8">
        <f t="shared" si="13"/>
        <v>7.4047665917526664E-2</v>
      </c>
    </row>
    <row r="22" spans="1:62" x14ac:dyDescent="0.25">
      <c r="A22" s="9" t="s">
        <v>18</v>
      </c>
      <c r="B22" s="9" t="s">
        <v>23</v>
      </c>
      <c r="C22" s="10" t="s">
        <v>94</v>
      </c>
      <c r="D22" s="8">
        <f t="shared" si="0"/>
        <v>0.41401943256171259</v>
      </c>
      <c r="E22" s="8">
        <v>0</v>
      </c>
      <c r="F22" s="8">
        <v>2.5668053669026959E-2</v>
      </c>
      <c r="G22" s="8">
        <v>0.14292365484643382</v>
      </c>
      <c r="H22" s="8">
        <v>5.3353853053532983E-2</v>
      </c>
      <c r="I22" s="8">
        <v>8.1809241348750575E-2</v>
      </c>
      <c r="J22" s="8">
        <v>5.4970636479397617E-3</v>
      </c>
      <c r="K22" s="8">
        <v>6.725819051596886E-2</v>
      </c>
      <c r="L22" s="8">
        <v>3.7509375480059552E-2</v>
      </c>
      <c r="M22" s="8"/>
      <c r="N22" s="8">
        <f t="shared" si="1"/>
        <v>0.42350079361274406</v>
      </c>
      <c r="O22" s="8">
        <v>0</v>
      </c>
      <c r="P22" s="8">
        <v>2.6255871691981774E-2</v>
      </c>
      <c r="Q22" s="8">
        <v>0.14619671564444373</v>
      </c>
      <c r="R22" s="8">
        <v>5.4575697016590985E-2</v>
      </c>
      <c r="S22" s="8">
        <v>8.3682735425439525E-2</v>
      </c>
      <c r="T22" s="8">
        <v>5.622950601709374E-3</v>
      </c>
      <c r="U22" s="8">
        <v>6.8798454420914701E-2</v>
      </c>
      <c r="V22" s="8">
        <v>3.8368368811663972E-2</v>
      </c>
      <c r="W22" s="8"/>
      <c r="X22" s="8">
        <f t="shared" si="2"/>
        <v>0.41717988624538971</v>
      </c>
      <c r="Y22" s="8">
        <v>0</v>
      </c>
      <c r="Z22" s="8">
        <v>2.5863993010011903E-2</v>
      </c>
      <c r="AA22" s="8">
        <v>0.14401467511243712</v>
      </c>
      <c r="AB22" s="8">
        <v>5.3761134374552329E-2</v>
      </c>
      <c r="AC22" s="8">
        <v>8.2433739374313544E-2</v>
      </c>
      <c r="AD22" s="8">
        <v>5.5390259658629664E-3</v>
      </c>
      <c r="AE22" s="8">
        <v>6.7771611817617483E-2</v>
      </c>
      <c r="AF22" s="8">
        <v>3.7795706590594356E-2</v>
      </c>
      <c r="AG22" s="8"/>
      <c r="AH22" s="8">
        <f t="shared" si="3"/>
        <v>0.35081035888816858</v>
      </c>
      <c r="AI22" s="8">
        <v>0</v>
      </c>
      <c r="AJ22" s="8">
        <v>2.1749266849328184E-2</v>
      </c>
      <c r="AK22" s="8">
        <v>0.12110324952636758</v>
      </c>
      <c r="AL22" s="8">
        <v>4.5208226633146269E-2</v>
      </c>
      <c r="AM22" s="8">
        <v>6.9319280837490935E-2</v>
      </c>
      <c r="AN22" s="8">
        <v>4.6578172894756768E-3</v>
      </c>
      <c r="AO22" s="8">
        <v>5.6989764482996509E-2</v>
      </c>
      <c r="AP22" s="8">
        <v>3.1782753269363438E-2</v>
      </c>
      <c r="AQ22" s="8"/>
      <c r="AR22" s="8">
        <f t="shared" si="4"/>
        <v>0.42666124729642119</v>
      </c>
      <c r="AS22" s="8">
        <v>0</v>
      </c>
      <c r="AT22" s="8">
        <v>2.6451811032966711E-2</v>
      </c>
      <c r="AU22" s="8">
        <v>0.14728773591044703</v>
      </c>
      <c r="AV22" s="8">
        <v>5.4982978337610316E-2</v>
      </c>
      <c r="AW22" s="8">
        <v>8.4307233451002495E-2</v>
      </c>
      <c r="AX22" s="8">
        <v>5.6649129196325787E-3</v>
      </c>
      <c r="AY22" s="8">
        <v>6.9311875722563296E-2</v>
      </c>
      <c r="AZ22" s="8">
        <v>3.8654699922198769E-2</v>
      </c>
      <c r="BA22" s="8"/>
      <c r="BB22" s="8">
        <f t="shared" si="5"/>
        <v>0.40643434372088721</v>
      </c>
      <c r="BC22" s="8">
        <f t="shared" si="6"/>
        <v>0</v>
      </c>
      <c r="BD22" s="8">
        <f t="shared" si="7"/>
        <v>2.5197799250663105E-2</v>
      </c>
      <c r="BE22" s="8">
        <f t="shared" si="8"/>
        <v>0.14030520620802583</v>
      </c>
      <c r="BF22" s="8">
        <f t="shared" si="9"/>
        <v>5.2376377883086578E-2</v>
      </c>
      <c r="BG22" s="8">
        <f t="shared" si="10"/>
        <v>8.0310446087399415E-2</v>
      </c>
      <c r="BH22" s="8">
        <f t="shared" si="11"/>
        <v>5.396354084924072E-3</v>
      </c>
      <c r="BI22" s="8">
        <f t="shared" si="12"/>
        <v>6.6025979392012185E-2</v>
      </c>
      <c r="BJ22" s="8">
        <f t="shared" si="13"/>
        <v>3.682218081477602E-2</v>
      </c>
    </row>
    <row r="23" spans="1:62" x14ac:dyDescent="0.25">
      <c r="A23" s="6" t="s">
        <v>18</v>
      </c>
      <c r="B23" s="6" t="s">
        <v>32</v>
      </c>
      <c r="C23" s="7" t="s">
        <v>94</v>
      </c>
      <c r="D23" s="8">
        <f t="shared" si="0"/>
        <v>10.441737511131469</v>
      </c>
      <c r="E23" s="8">
        <v>0.86819102699996908</v>
      </c>
      <c r="F23" s="8">
        <v>5.0904125666415982</v>
      </c>
      <c r="G23" s="8">
        <v>0</v>
      </c>
      <c r="H23" s="8">
        <v>0</v>
      </c>
      <c r="I23" s="8">
        <v>0</v>
      </c>
      <c r="J23" s="8">
        <v>4.4395089580595393</v>
      </c>
      <c r="K23" s="8">
        <v>4.3624959430362646E-2</v>
      </c>
      <c r="L23" s="8">
        <v>0</v>
      </c>
      <c r="M23" s="8"/>
      <c r="N23" s="8">
        <f t="shared" si="1"/>
        <v>8.5269203171130901</v>
      </c>
      <c r="O23" s="8">
        <v>0.70898121116043322</v>
      </c>
      <c r="P23" s="8">
        <v>4.1569271676013049</v>
      </c>
      <c r="Q23" s="8">
        <v>0</v>
      </c>
      <c r="R23" s="8">
        <v>0</v>
      </c>
      <c r="S23" s="8">
        <v>0</v>
      </c>
      <c r="T23" s="8">
        <v>3.6253869714812854</v>
      </c>
      <c r="U23" s="8">
        <v>3.5624966870066915E-2</v>
      </c>
      <c r="V23" s="8">
        <v>0</v>
      </c>
      <c r="W23" s="8"/>
      <c r="X23" s="8">
        <f t="shared" si="2"/>
        <v>6.4176295018272196</v>
      </c>
      <c r="Y23" s="8">
        <v>0.53360164839969448</v>
      </c>
      <c r="Z23" s="8">
        <v>3.1286346577209816</v>
      </c>
      <c r="AA23" s="8">
        <v>0</v>
      </c>
      <c r="AB23" s="8">
        <v>0</v>
      </c>
      <c r="AC23" s="8">
        <v>0</v>
      </c>
      <c r="AD23" s="8">
        <v>2.7285807206411778</v>
      </c>
      <c r="AE23" s="8">
        <v>2.6812475065366149E-2</v>
      </c>
      <c r="AF23" s="8">
        <v>0</v>
      </c>
      <c r="AG23" s="8"/>
      <c r="AH23" s="8">
        <f t="shared" si="3"/>
        <v>14.376088464466106</v>
      </c>
      <c r="AI23" s="8">
        <v>1.1953174454827655</v>
      </c>
      <c r="AJ23" s="8">
        <v>7.0084333474822005</v>
      </c>
      <c r="AK23" s="8">
        <v>0</v>
      </c>
      <c r="AL23" s="8">
        <v>0</v>
      </c>
      <c r="AM23" s="8">
        <v>0</v>
      </c>
      <c r="AN23" s="8">
        <v>6.1122752273570446</v>
      </c>
      <c r="AO23" s="8">
        <v>6.0062444144095263E-2</v>
      </c>
      <c r="AP23" s="8">
        <v>0</v>
      </c>
      <c r="AQ23" s="8"/>
      <c r="AR23" s="8">
        <f t="shared" si="4"/>
        <v>14.750076197672817</v>
      </c>
      <c r="AS23" s="8">
        <v>1.2264131126389248</v>
      </c>
      <c r="AT23" s="8">
        <v>7.1907547144822566</v>
      </c>
      <c r="AU23" s="8">
        <v>0</v>
      </c>
      <c r="AV23" s="8">
        <v>0</v>
      </c>
      <c r="AW23" s="8">
        <v>0</v>
      </c>
      <c r="AX23" s="8">
        <v>6.2712834278606087</v>
      </c>
      <c r="AY23" s="8">
        <v>6.1624942691028022E-2</v>
      </c>
      <c r="AZ23" s="8">
        <v>0</v>
      </c>
      <c r="BA23" s="8"/>
      <c r="BB23" s="8">
        <f t="shared" si="5"/>
        <v>10.90249039844214</v>
      </c>
      <c r="BC23" s="8">
        <f t="shared" si="6"/>
        <v>0.9065008889363575</v>
      </c>
      <c r="BD23" s="8">
        <f t="shared" si="7"/>
        <v>5.3150324907856685</v>
      </c>
      <c r="BE23" s="8">
        <f t="shared" si="8"/>
        <v>0</v>
      </c>
      <c r="BF23" s="8">
        <f t="shared" si="9"/>
        <v>0</v>
      </c>
      <c r="BG23" s="8">
        <f t="shared" si="10"/>
        <v>0</v>
      </c>
      <c r="BH23" s="8">
        <f t="shared" si="11"/>
        <v>4.6354070610799312</v>
      </c>
      <c r="BI23" s="8">
        <f t="shared" si="12"/>
        <v>4.5549957640183804E-2</v>
      </c>
      <c r="BJ23" s="8">
        <f t="shared" si="13"/>
        <v>0</v>
      </c>
    </row>
    <row r="24" spans="1:62" x14ac:dyDescent="0.25">
      <c r="A24" s="6" t="s">
        <v>18</v>
      </c>
      <c r="B24" s="6" t="s">
        <v>24</v>
      </c>
      <c r="C24" s="7" t="s">
        <v>95</v>
      </c>
      <c r="D24" s="8">
        <f t="shared" si="0"/>
        <v>1.382233139666436</v>
      </c>
      <c r="E24" s="8">
        <v>9.9193668259310253E-2</v>
      </c>
      <c r="F24" s="8">
        <v>7.0782190987069352E-2</v>
      </c>
      <c r="G24" s="8">
        <v>8.4719691765297325E-2</v>
      </c>
      <c r="H24" s="8">
        <v>8.9906611669295131E-2</v>
      </c>
      <c r="I24" s="8">
        <v>0.22550751773095182</v>
      </c>
      <c r="J24" s="8">
        <v>0</v>
      </c>
      <c r="K24" s="8">
        <v>0.81212345925451213</v>
      </c>
      <c r="L24" s="8">
        <v>0</v>
      </c>
      <c r="M24" s="8"/>
      <c r="N24" s="8">
        <f t="shared" si="1"/>
        <v>1.1908470126356987</v>
      </c>
      <c r="O24" s="8">
        <v>8.5459160346482668E-2</v>
      </c>
      <c r="P24" s="8">
        <v>6.0981579927321297E-2</v>
      </c>
      <c r="Q24" s="8">
        <v>7.2989272905486943E-2</v>
      </c>
      <c r="R24" s="8">
        <v>7.7458003899700437E-2</v>
      </c>
      <c r="S24" s="8">
        <v>0.19428339989128157</v>
      </c>
      <c r="T24" s="8">
        <v>0</v>
      </c>
      <c r="U24" s="8">
        <v>0.69967559566542581</v>
      </c>
      <c r="V24" s="8">
        <v>0</v>
      </c>
      <c r="W24" s="8"/>
      <c r="X24" s="8">
        <f t="shared" si="2"/>
        <v>1.3716005770536173</v>
      </c>
      <c r="Y24" s="8">
        <v>9.8430640041930917E-2</v>
      </c>
      <c r="Z24" s="8">
        <v>7.0237712594861126E-2</v>
      </c>
      <c r="AA24" s="8">
        <v>8.4068001828641201E-2</v>
      </c>
      <c r="AB24" s="8">
        <v>8.9215022348762107E-2</v>
      </c>
      <c r="AC24" s="8">
        <v>0.22377284451763679</v>
      </c>
      <c r="AD24" s="8">
        <v>0</v>
      </c>
      <c r="AE24" s="8">
        <v>0.80587635572178506</v>
      </c>
      <c r="AF24" s="8">
        <v>0</v>
      </c>
      <c r="AG24" s="8"/>
      <c r="AH24" s="8">
        <f t="shared" si="3"/>
        <v>1.1802144500228802</v>
      </c>
      <c r="AI24" s="8">
        <v>8.469613212910336E-2</v>
      </c>
      <c r="AJ24" s="8">
        <v>6.0437101535113072E-2</v>
      </c>
      <c r="AK24" s="8">
        <v>7.2337582968830805E-2</v>
      </c>
      <c r="AL24" s="8">
        <v>7.6766414579167386E-2</v>
      </c>
      <c r="AM24" s="8">
        <v>0.19254872667796658</v>
      </c>
      <c r="AN24" s="8">
        <v>0</v>
      </c>
      <c r="AO24" s="8">
        <v>0.69342849213269886</v>
      </c>
      <c r="AP24" s="8">
        <v>0</v>
      </c>
      <c r="AQ24" s="8"/>
      <c r="AR24" s="8">
        <f t="shared" si="4"/>
        <v>1.0207260108305989</v>
      </c>
      <c r="AS24" s="8">
        <v>7.3250708868413714E-2</v>
      </c>
      <c r="AT24" s="8">
        <v>5.2269925651989686E-2</v>
      </c>
      <c r="AU24" s="8">
        <v>6.2562233918988797E-2</v>
      </c>
      <c r="AV24" s="8">
        <v>6.6392574771171789E-2</v>
      </c>
      <c r="AW24" s="8">
        <v>0.16652862847824132</v>
      </c>
      <c r="AX24" s="8">
        <v>0</v>
      </c>
      <c r="AY24" s="8">
        <v>0.59972193914179361</v>
      </c>
      <c r="AZ24" s="8">
        <v>0</v>
      </c>
      <c r="BA24" s="8"/>
      <c r="BB24" s="8">
        <f t="shared" si="5"/>
        <v>1.2291242380418461</v>
      </c>
      <c r="BC24" s="8">
        <f t="shared" si="6"/>
        <v>8.8206061929048188E-2</v>
      </c>
      <c r="BD24" s="8">
        <f t="shared" si="7"/>
        <v>6.2941702139270903E-2</v>
      </c>
      <c r="BE24" s="8">
        <f t="shared" si="8"/>
        <v>7.533535667744902E-2</v>
      </c>
      <c r="BF24" s="8">
        <f t="shared" si="9"/>
        <v>7.9947725453619362E-2</v>
      </c>
      <c r="BG24" s="8">
        <f t="shared" si="10"/>
        <v>0.20052822345921562</v>
      </c>
      <c r="BH24" s="8">
        <f t="shared" si="11"/>
        <v>0</v>
      </c>
      <c r="BI24" s="8">
        <f t="shared" si="12"/>
        <v>0.72216516838324307</v>
      </c>
      <c r="BJ24" s="8">
        <f t="shared" si="13"/>
        <v>0</v>
      </c>
    </row>
    <row r="25" spans="1:62" x14ac:dyDescent="0.25">
      <c r="A25" s="6" t="s">
        <v>18</v>
      </c>
      <c r="B25" s="6" t="s">
        <v>44</v>
      </c>
      <c r="C25" s="7" t="s">
        <v>94</v>
      </c>
      <c r="D25" s="8">
        <f t="shared" si="0"/>
        <v>2.1580263940981745</v>
      </c>
      <c r="E25" s="8">
        <v>0.53436950893725477</v>
      </c>
      <c r="F25" s="8">
        <v>0.52238855769859061</v>
      </c>
      <c r="G25" s="8">
        <v>0</v>
      </c>
      <c r="H25" s="8">
        <v>0</v>
      </c>
      <c r="I25" s="8">
        <v>0</v>
      </c>
      <c r="J25" s="8">
        <v>0.15460006551199015</v>
      </c>
      <c r="K25" s="8">
        <v>0.92332792452657397</v>
      </c>
      <c r="L25" s="8">
        <v>2.3340337423765147E-2</v>
      </c>
      <c r="M25" s="8"/>
      <c r="N25" s="8">
        <f t="shared" si="1"/>
        <v>2.6498968863874919</v>
      </c>
      <c r="O25" s="8">
        <v>0.65616625532747097</v>
      </c>
      <c r="P25" s="8">
        <v>0.64145453286192444</v>
      </c>
      <c r="Q25" s="8">
        <v>0</v>
      </c>
      <c r="R25" s="8">
        <v>0</v>
      </c>
      <c r="S25" s="8">
        <v>0</v>
      </c>
      <c r="T25" s="8">
        <v>0.18983745210712552</v>
      </c>
      <c r="U25" s="8">
        <v>1.1337784370983395</v>
      </c>
      <c r="V25" s="8">
        <v>2.8660208992631539E-2</v>
      </c>
      <c r="W25" s="8"/>
      <c r="X25" s="8">
        <f t="shared" si="2"/>
        <v>2.2599455051130772</v>
      </c>
      <c r="Y25" s="8">
        <v>0.5596066726036959</v>
      </c>
      <c r="Z25" s="8">
        <v>0.54705988588558763</v>
      </c>
      <c r="AA25" s="8">
        <v>0</v>
      </c>
      <c r="AB25" s="8">
        <v>0</v>
      </c>
      <c r="AC25" s="8">
        <v>0</v>
      </c>
      <c r="AD25" s="8">
        <v>0.16190150597764882</v>
      </c>
      <c r="AE25" s="8">
        <v>0.96693478749189454</v>
      </c>
      <c r="AF25" s="8">
        <v>2.4442653154250975E-2</v>
      </c>
      <c r="AG25" s="8"/>
      <c r="AH25" s="8">
        <f t="shared" si="3"/>
        <v>2.03395095460177</v>
      </c>
      <c r="AI25" s="8">
        <v>0.50364600534332626</v>
      </c>
      <c r="AJ25" s="8">
        <v>0.49235389729702883</v>
      </c>
      <c r="AK25" s="8">
        <v>0</v>
      </c>
      <c r="AL25" s="8">
        <v>0</v>
      </c>
      <c r="AM25" s="8">
        <v>0</v>
      </c>
      <c r="AN25" s="8">
        <v>0.14571135537988397</v>
      </c>
      <c r="AO25" s="8">
        <v>0.87024130874270522</v>
      </c>
      <c r="AP25" s="8">
        <v>2.1998387838825875E-2</v>
      </c>
      <c r="AQ25" s="8"/>
      <c r="AR25" s="8">
        <f t="shared" si="4"/>
        <v>2.2732393022019783</v>
      </c>
      <c r="AS25" s="8">
        <v>0.56289847656018832</v>
      </c>
      <c r="AT25" s="8">
        <v>0.55027788521432641</v>
      </c>
      <c r="AU25" s="8">
        <v>0</v>
      </c>
      <c r="AV25" s="8">
        <v>0</v>
      </c>
      <c r="AW25" s="8">
        <v>0</v>
      </c>
      <c r="AX25" s="8">
        <v>0.16285386777751737</v>
      </c>
      <c r="AY25" s="8">
        <v>0.97262263918302339</v>
      </c>
      <c r="AZ25" s="8">
        <v>2.458643346692304E-2</v>
      </c>
      <c r="BA25" s="8"/>
      <c r="BB25" s="8">
        <f t="shared" si="5"/>
        <v>2.2750118084804987</v>
      </c>
      <c r="BC25" s="8">
        <f t="shared" si="6"/>
        <v>0.56333738375438736</v>
      </c>
      <c r="BD25" s="8">
        <f t="shared" si="7"/>
        <v>0.55070695179149154</v>
      </c>
      <c r="BE25" s="8">
        <f t="shared" si="8"/>
        <v>0</v>
      </c>
      <c r="BF25" s="8">
        <f t="shared" si="9"/>
        <v>0</v>
      </c>
      <c r="BG25" s="8">
        <f t="shared" si="10"/>
        <v>0</v>
      </c>
      <c r="BH25" s="8">
        <f t="shared" si="11"/>
        <v>0.16298084935083318</v>
      </c>
      <c r="BI25" s="8">
        <f t="shared" si="12"/>
        <v>0.9733810194085073</v>
      </c>
      <c r="BJ25" s="8">
        <f t="shared" si="13"/>
        <v>2.4605604175279315E-2</v>
      </c>
    </row>
    <row r="26" spans="1:62" x14ac:dyDescent="0.25">
      <c r="A26" s="6" t="s">
        <v>18</v>
      </c>
      <c r="B26" s="6" t="s">
        <v>45</v>
      </c>
      <c r="C26" s="7" t="s">
        <v>94</v>
      </c>
      <c r="D26" s="8">
        <f t="shared" si="0"/>
        <v>0.38683402653990889</v>
      </c>
      <c r="E26" s="8">
        <v>2.9362682663703444E-2</v>
      </c>
      <c r="F26" s="8">
        <v>5.1432988547441072E-3</v>
      </c>
      <c r="G26" s="8">
        <v>9.0068097315471926E-2</v>
      </c>
      <c r="H26" s="8">
        <v>0</v>
      </c>
      <c r="I26" s="8">
        <v>2.4460853238759534E-2</v>
      </c>
      <c r="J26" s="8">
        <v>0.16209842822486945</v>
      </c>
      <c r="K26" s="8">
        <v>7.1837155365557376E-2</v>
      </c>
      <c r="L26" s="8">
        <v>3.8635108768030851E-3</v>
      </c>
      <c r="M26" s="8"/>
      <c r="N26" s="8">
        <f t="shared" si="1"/>
        <v>0.37136066547831248</v>
      </c>
      <c r="O26" s="8">
        <v>2.8188175357155305E-2</v>
      </c>
      <c r="P26" s="8">
        <v>4.9375669005543429E-3</v>
      </c>
      <c r="Q26" s="8">
        <v>8.6465373422853042E-2</v>
      </c>
      <c r="R26" s="8">
        <v>0</v>
      </c>
      <c r="S26" s="8">
        <v>2.348241910920915E-2</v>
      </c>
      <c r="T26" s="8">
        <v>0.15561449109587466</v>
      </c>
      <c r="U26" s="8">
        <v>6.8963669150935061E-2</v>
      </c>
      <c r="V26" s="8">
        <v>3.7089704417309615E-3</v>
      </c>
      <c r="W26" s="8"/>
      <c r="X26" s="8">
        <f t="shared" si="2"/>
        <v>0.37136066547831248</v>
      </c>
      <c r="Y26" s="8">
        <v>2.8188175357155305E-2</v>
      </c>
      <c r="Z26" s="8">
        <v>4.9375669005543429E-3</v>
      </c>
      <c r="AA26" s="8">
        <v>8.6465373422853042E-2</v>
      </c>
      <c r="AB26" s="8">
        <v>0</v>
      </c>
      <c r="AC26" s="8">
        <v>2.348241910920915E-2</v>
      </c>
      <c r="AD26" s="8">
        <v>0.15561449109587466</v>
      </c>
      <c r="AE26" s="8">
        <v>6.8963669150935061E-2</v>
      </c>
      <c r="AF26" s="8">
        <v>3.7089704417309615E-3</v>
      </c>
      <c r="AG26" s="8"/>
      <c r="AH26" s="8">
        <f t="shared" si="3"/>
        <v>0.15473361061596355</v>
      </c>
      <c r="AI26" s="8">
        <v>1.1745073065481377E-2</v>
      </c>
      <c r="AJ26" s="8">
        <v>2.0573195418976428E-3</v>
      </c>
      <c r="AK26" s="8">
        <v>3.6027238926188775E-2</v>
      </c>
      <c r="AL26" s="8">
        <v>0</v>
      </c>
      <c r="AM26" s="8">
        <v>9.7843412955038126E-3</v>
      </c>
      <c r="AN26" s="8">
        <v>6.4839371289947767E-2</v>
      </c>
      <c r="AO26" s="8">
        <v>2.8734862146222943E-2</v>
      </c>
      <c r="AP26" s="8">
        <v>1.545404350721234E-3</v>
      </c>
      <c r="AQ26" s="8"/>
      <c r="AR26" s="8">
        <f t="shared" si="4"/>
        <v>0.35588730441671612</v>
      </c>
      <c r="AS26" s="8">
        <v>2.7013668050607162E-2</v>
      </c>
      <c r="AT26" s="8">
        <v>4.7318349463645777E-3</v>
      </c>
      <c r="AU26" s="8">
        <v>8.2862649530234159E-2</v>
      </c>
      <c r="AV26" s="8">
        <v>0</v>
      </c>
      <c r="AW26" s="8">
        <v>2.2503984979658768E-2</v>
      </c>
      <c r="AX26" s="8">
        <v>0.14913055396687988</v>
      </c>
      <c r="AY26" s="8">
        <v>6.6090182936312761E-2</v>
      </c>
      <c r="AZ26" s="8">
        <v>3.5544300066588379E-3</v>
      </c>
      <c r="BA26" s="8"/>
      <c r="BB26" s="8">
        <f t="shared" si="5"/>
        <v>0.32803525450584275</v>
      </c>
      <c r="BC26" s="8">
        <f t="shared" si="6"/>
        <v>2.4899554898820519E-2</v>
      </c>
      <c r="BD26" s="8">
        <f t="shared" si="7"/>
        <v>4.3615174288230028E-3</v>
      </c>
      <c r="BE26" s="8">
        <f t="shared" si="8"/>
        <v>7.6377746523520182E-2</v>
      </c>
      <c r="BF26" s="8">
        <f t="shared" si="9"/>
        <v>0</v>
      </c>
      <c r="BG26" s="8">
        <f t="shared" si="10"/>
        <v>2.0742803546468087E-2</v>
      </c>
      <c r="BH26" s="8">
        <f t="shared" si="11"/>
        <v>0.13745946713468929</v>
      </c>
      <c r="BI26" s="8">
        <f t="shared" si="12"/>
        <v>6.0917907749992638E-2</v>
      </c>
      <c r="BJ26" s="8">
        <f t="shared" si="13"/>
        <v>3.2762572235290159E-3</v>
      </c>
    </row>
    <row r="27" spans="1:62" s="4" customFormat="1" x14ac:dyDescent="0.25">
      <c r="A27" s="6" t="s">
        <v>18</v>
      </c>
      <c r="B27" s="6" t="s">
        <v>96</v>
      </c>
      <c r="C27" s="7" t="s">
        <v>95</v>
      </c>
      <c r="D27" s="8">
        <f t="shared" si="0"/>
        <v>0</v>
      </c>
      <c r="E27" s="8">
        <v>0</v>
      </c>
      <c r="F27" s="8">
        <v>0</v>
      </c>
      <c r="G27" s="8">
        <v>0</v>
      </c>
      <c r="H27" s="8">
        <v>0</v>
      </c>
      <c r="I27" s="8">
        <v>0</v>
      </c>
      <c r="J27" s="8">
        <v>0</v>
      </c>
      <c r="K27" s="8">
        <v>0</v>
      </c>
      <c r="L27" s="8">
        <v>0</v>
      </c>
      <c r="M27" s="8"/>
      <c r="N27" s="8">
        <f t="shared" si="1"/>
        <v>0</v>
      </c>
      <c r="O27" s="8">
        <v>0</v>
      </c>
      <c r="P27" s="8">
        <v>0</v>
      </c>
      <c r="Q27" s="8">
        <v>0</v>
      </c>
      <c r="R27" s="8">
        <v>0</v>
      </c>
      <c r="S27" s="8">
        <v>0</v>
      </c>
      <c r="T27" s="8">
        <v>0</v>
      </c>
      <c r="U27" s="8">
        <v>0</v>
      </c>
      <c r="V27" s="8">
        <v>0</v>
      </c>
      <c r="W27" s="8"/>
      <c r="X27" s="8">
        <f t="shared" si="2"/>
        <v>0</v>
      </c>
      <c r="Y27" s="8">
        <v>0</v>
      </c>
      <c r="Z27" s="8">
        <v>0</v>
      </c>
      <c r="AA27" s="8">
        <v>0</v>
      </c>
      <c r="AB27" s="8">
        <v>0</v>
      </c>
      <c r="AC27" s="8">
        <v>0</v>
      </c>
      <c r="AD27" s="8">
        <v>0</v>
      </c>
      <c r="AE27" s="8">
        <v>0</v>
      </c>
      <c r="AF27" s="8">
        <v>0</v>
      </c>
      <c r="AG27" s="8"/>
      <c r="AH27" s="8">
        <f t="shared" si="3"/>
        <v>0</v>
      </c>
      <c r="AI27" s="8">
        <v>0</v>
      </c>
      <c r="AJ27" s="8">
        <v>0</v>
      </c>
      <c r="AK27" s="8">
        <v>0</v>
      </c>
      <c r="AL27" s="8">
        <v>0</v>
      </c>
      <c r="AM27" s="8">
        <v>0</v>
      </c>
      <c r="AN27" s="8">
        <v>0</v>
      </c>
      <c r="AO27" s="8">
        <v>0</v>
      </c>
      <c r="AP27" s="8">
        <v>0</v>
      </c>
      <c r="AQ27" s="8"/>
      <c r="AR27" s="8">
        <f t="shared" si="4"/>
        <v>0</v>
      </c>
      <c r="AS27" s="8">
        <v>0</v>
      </c>
      <c r="AT27" s="8">
        <v>0</v>
      </c>
      <c r="AU27" s="8">
        <v>0</v>
      </c>
      <c r="AV27" s="8">
        <v>0</v>
      </c>
      <c r="AW27" s="8">
        <v>0</v>
      </c>
      <c r="AX27" s="8">
        <v>0</v>
      </c>
      <c r="AY27" s="8">
        <v>0</v>
      </c>
      <c r="AZ27" s="8">
        <v>0</v>
      </c>
      <c r="BA27" s="8"/>
      <c r="BB27" s="8">
        <f t="shared" si="5"/>
        <v>0</v>
      </c>
      <c r="BC27" s="8">
        <f t="shared" si="6"/>
        <v>0</v>
      </c>
      <c r="BD27" s="8">
        <f t="shared" ref="BD27" si="14">AVERAGE(F27,P27,Z27,AJ27,AT27)</f>
        <v>0</v>
      </c>
      <c r="BE27" s="8">
        <f t="shared" ref="BE27" si="15">AVERAGE(G27,Q27,AA27,AK27,AU27)</f>
        <v>0</v>
      </c>
      <c r="BF27" s="8">
        <f t="shared" ref="BF27" si="16">AVERAGE(H27,R27,AB27,AL27,AV27)</f>
        <v>0</v>
      </c>
      <c r="BG27" s="8">
        <f t="shared" ref="BG27" si="17">AVERAGE(I27,S27,AC27,AM27,AW27)</f>
        <v>0</v>
      </c>
      <c r="BH27" s="8">
        <f t="shared" ref="BH27" si="18">AVERAGE(J27,T27,AD27,AN27,AX27)</f>
        <v>0</v>
      </c>
      <c r="BI27" s="8">
        <f t="shared" ref="BI27" si="19">AVERAGE(K27,U27,AE27,AO27,AY27)</f>
        <v>0</v>
      </c>
      <c r="BJ27" s="8">
        <f t="shared" ref="BJ27" si="20">AVERAGE(L27,V27,AF27,AP27,AZ27)</f>
        <v>0</v>
      </c>
    </row>
    <row r="28" spans="1:62" x14ac:dyDescent="0.25">
      <c r="A28" s="6" t="s">
        <v>46</v>
      </c>
      <c r="B28" s="6" t="s">
        <v>47</v>
      </c>
      <c r="C28" s="6" t="s">
        <v>94</v>
      </c>
      <c r="D28" s="8">
        <f t="shared" si="0"/>
        <v>0.25298945335710038</v>
      </c>
      <c r="E28" s="8">
        <v>5.2802844622697555E-2</v>
      </c>
      <c r="F28" s="8">
        <v>0</v>
      </c>
      <c r="G28" s="8">
        <v>3.7136066547831248E-2</v>
      </c>
      <c r="H28" s="8">
        <v>0</v>
      </c>
      <c r="I28" s="8">
        <v>0.13519849227569813</v>
      </c>
      <c r="J28" s="8">
        <v>0</v>
      </c>
      <c r="K28" s="8">
        <v>2.7852049910873436E-2</v>
      </c>
      <c r="L28" s="8">
        <v>0</v>
      </c>
      <c r="M28" s="8"/>
      <c r="N28" s="8">
        <f t="shared" si="1"/>
        <v>0.28849674505634254</v>
      </c>
      <c r="O28" s="8">
        <v>6.0213770183777923E-2</v>
      </c>
      <c r="P28" s="8">
        <v>0</v>
      </c>
      <c r="Q28" s="8">
        <v>4.2348146063316341E-2</v>
      </c>
      <c r="R28" s="8">
        <v>0</v>
      </c>
      <c r="S28" s="8">
        <v>0.15417371926176104</v>
      </c>
      <c r="T28" s="8">
        <v>0</v>
      </c>
      <c r="U28" s="8">
        <v>3.1761109547487253E-2</v>
      </c>
      <c r="V28" s="8">
        <v>0</v>
      </c>
      <c r="W28" s="8"/>
      <c r="X28" s="8">
        <f t="shared" si="2"/>
        <v>0.22635898458266879</v>
      </c>
      <c r="Y28" s="8">
        <v>4.7244650451887291E-2</v>
      </c>
      <c r="Z28" s="8">
        <v>0</v>
      </c>
      <c r="AA28" s="8">
        <v>3.3227006911217431E-2</v>
      </c>
      <c r="AB28" s="8">
        <v>0</v>
      </c>
      <c r="AC28" s="8">
        <v>0.12096707203615098</v>
      </c>
      <c r="AD28" s="8">
        <v>0</v>
      </c>
      <c r="AE28" s="8">
        <v>2.4920255183413079E-2</v>
      </c>
      <c r="AF28" s="8">
        <v>0</v>
      </c>
      <c r="AG28" s="8"/>
      <c r="AH28" s="8">
        <f t="shared" si="3"/>
        <v>3.5507291699242167E-2</v>
      </c>
      <c r="AI28" s="8">
        <v>7.4109255610803598E-3</v>
      </c>
      <c r="AJ28" s="8">
        <v>0</v>
      </c>
      <c r="AK28" s="8">
        <v>5.2120795154850883E-3</v>
      </c>
      <c r="AL28" s="8">
        <v>0</v>
      </c>
      <c r="AM28" s="8">
        <v>1.8975226986062899E-2</v>
      </c>
      <c r="AN28" s="8">
        <v>0</v>
      </c>
      <c r="AO28" s="8">
        <v>3.9090596366138158E-3</v>
      </c>
      <c r="AP28" s="8">
        <v>0</v>
      </c>
      <c r="AQ28" s="8"/>
      <c r="AR28" s="8">
        <f t="shared" si="4"/>
        <v>0.13759075533456339</v>
      </c>
      <c r="AS28" s="8">
        <v>2.871733654918639E-2</v>
      </c>
      <c r="AT28" s="8">
        <v>0</v>
      </c>
      <c r="AU28" s="8">
        <v>2.0196808122504715E-2</v>
      </c>
      <c r="AV28" s="8">
        <v>0</v>
      </c>
      <c r="AW28" s="8">
        <v>7.3529004570993747E-2</v>
      </c>
      <c r="AX28" s="8">
        <v>0</v>
      </c>
      <c r="AY28" s="8">
        <v>1.5147606091878537E-2</v>
      </c>
      <c r="AZ28" s="8">
        <v>0</v>
      </c>
      <c r="BA28" s="8"/>
      <c r="BB28" s="8">
        <f t="shared" si="5"/>
        <v>0.18818864600598345</v>
      </c>
      <c r="BC28" s="8">
        <f t="shared" si="6"/>
        <v>3.9277905473725908E-2</v>
      </c>
      <c r="BD28" s="8">
        <f t="shared" si="7"/>
        <v>0</v>
      </c>
      <c r="BE28" s="8">
        <f t="shared" si="8"/>
        <v>2.7624021432070968E-2</v>
      </c>
      <c r="BF28" s="8">
        <f t="shared" si="9"/>
        <v>0</v>
      </c>
      <c r="BG28" s="8">
        <f t="shared" si="10"/>
        <v>0.10056870302613337</v>
      </c>
      <c r="BH28" s="8">
        <f t="shared" si="11"/>
        <v>0</v>
      </c>
      <c r="BI28" s="8">
        <f t="shared" si="12"/>
        <v>2.0718016074053224E-2</v>
      </c>
      <c r="BJ28" s="8">
        <f t="shared" si="13"/>
        <v>0</v>
      </c>
    </row>
    <row r="29" spans="1:62" x14ac:dyDescent="0.25">
      <c r="A29" s="6" t="s">
        <v>46</v>
      </c>
      <c r="B29" s="6" t="s">
        <v>48</v>
      </c>
      <c r="C29" s="6" t="s">
        <v>94</v>
      </c>
      <c r="D29" s="8">
        <f t="shared" si="0"/>
        <v>0.31365869859364698</v>
      </c>
      <c r="E29" s="8">
        <v>0.24341536470532762</v>
      </c>
      <c r="F29" s="8">
        <v>4.621000525986356E-2</v>
      </c>
      <c r="G29" s="8">
        <v>0</v>
      </c>
      <c r="H29" s="8">
        <v>0</v>
      </c>
      <c r="I29" s="8">
        <v>0</v>
      </c>
      <c r="J29" s="8">
        <v>0</v>
      </c>
      <c r="K29" s="8">
        <v>1.6022219085637213E-2</v>
      </c>
      <c r="L29" s="8">
        <v>8.0111095428186067E-3</v>
      </c>
      <c r="M29" s="8"/>
      <c r="N29" s="8">
        <f t="shared" si="1"/>
        <v>0.34296245244149637</v>
      </c>
      <c r="O29" s="8">
        <v>0.26615659254976998</v>
      </c>
      <c r="P29" s="8">
        <v>5.0527202983103404E-2</v>
      </c>
      <c r="Q29" s="8">
        <v>0</v>
      </c>
      <c r="R29" s="8">
        <v>0</v>
      </c>
      <c r="S29" s="8">
        <v>0</v>
      </c>
      <c r="T29" s="8">
        <v>0</v>
      </c>
      <c r="U29" s="8">
        <v>1.751910460574865E-2</v>
      </c>
      <c r="V29" s="8">
        <v>8.7595523028743249E-3</v>
      </c>
      <c r="W29" s="8"/>
      <c r="X29" s="8">
        <f t="shared" si="2"/>
        <v>0.27241637836334043</v>
      </c>
      <c r="Y29" s="8">
        <v>0.21140919218351981</v>
      </c>
      <c r="Z29" s="8">
        <v>4.0133949204933392E-2</v>
      </c>
      <c r="AA29" s="8">
        <v>0</v>
      </c>
      <c r="AB29" s="8">
        <v>0</v>
      </c>
      <c r="AC29" s="8">
        <v>0</v>
      </c>
      <c r="AD29" s="8">
        <v>0</v>
      </c>
      <c r="AE29" s="8">
        <v>1.3915491316591489E-2</v>
      </c>
      <c r="AF29" s="8">
        <v>6.9577456582957447E-3</v>
      </c>
      <c r="AG29" s="8"/>
      <c r="AH29" s="8">
        <f t="shared" si="3"/>
        <v>0.29303753847849368</v>
      </c>
      <c r="AI29" s="8">
        <v>0.22741227844442369</v>
      </c>
      <c r="AJ29" s="8">
        <v>4.3171977232398483E-2</v>
      </c>
      <c r="AK29" s="8">
        <v>0</v>
      </c>
      <c r="AL29" s="8">
        <v>0</v>
      </c>
      <c r="AM29" s="8">
        <v>0</v>
      </c>
      <c r="AN29" s="8">
        <v>0</v>
      </c>
      <c r="AO29" s="8">
        <v>1.4968855201114352E-2</v>
      </c>
      <c r="AP29" s="8">
        <v>7.4844276005571761E-3</v>
      </c>
      <c r="AQ29" s="8"/>
      <c r="AR29" s="8">
        <f t="shared" si="4"/>
        <v>0.26156313619747024</v>
      </c>
      <c r="AS29" s="8">
        <v>0.20298651520409666</v>
      </c>
      <c r="AT29" s="8">
        <v>3.8534987085214932E-2</v>
      </c>
      <c r="AU29" s="8">
        <v>0</v>
      </c>
      <c r="AV29" s="8">
        <v>0</v>
      </c>
      <c r="AW29" s="8">
        <v>0</v>
      </c>
      <c r="AX29" s="8">
        <v>0</v>
      </c>
      <c r="AY29" s="8">
        <v>1.3361089272105773E-2</v>
      </c>
      <c r="AZ29" s="8">
        <v>6.6805446360528866E-3</v>
      </c>
      <c r="BA29" s="8"/>
      <c r="BB29" s="8">
        <f t="shared" si="5"/>
        <v>0.29672764081488956</v>
      </c>
      <c r="BC29" s="8">
        <f t="shared" si="6"/>
        <v>0.23027598861742757</v>
      </c>
      <c r="BD29" s="8">
        <f t="shared" si="7"/>
        <v>4.3715624353102757E-2</v>
      </c>
      <c r="BE29" s="8">
        <f t="shared" si="8"/>
        <v>0</v>
      </c>
      <c r="BF29" s="8">
        <f t="shared" si="9"/>
        <v>0</v>
      </c>
      <c r="BG29" s="8">
        <f t="shared" si="10"/>
        <v>0</v>
      </c>
      <c r="BH29" s="8">
        <f t="shared" si="11"/>
        <v>0</v>
      </c>
      <c r="BI29" s="8">
        <f t="shared" si="12"/>
        <v>1.5157351896239495E-2</v>
      </c>
      <c r="BJ29" s="8">
        <f t="shared" si="13"/>
        <v>7.5786759481197476E-3</v>
      </c>
    </row>
    <row r="30" spans="1:62" x14ac:dyDescent="0.25">
      <c r="A30" s="6" t="s">
        <v>46</v>
      </c>
      <c r="B30" s="6" t="s">
        <v>49</v>
      </c>
      <c r="C30" s="6" t="s">
        <v>94</v>
      </c>
      <c r="D30" s="8">
        <f t="shared" si="0"/>
        <v>0.57251435927906513</v>
      </c>
      <c r="E30" s="8">
        <v>6.9818824302325007E-3</v>
      </c>
      <c r="F30" s="8">
        <v>2.0945647290697506E-2</v>
      </c>
      <c r="G30" s="8">
        <v>0.38051259244767133</v>
      </c>
      <c r="H30" s="8">
        <v>0</v>
      </c>
      <c r="I30" s="8">
        <v>0.16407423711046379</v>
      </c>
      <c r="J30" s="8">
        <v>0</v>
      </c>
      <c r="K30" s="8">
        <v>0</v>
      </c>
      <c r="L30" s="8">
        <v>0</v>
      </c>
      <c r="M30" s="8"/>
      <c r="N30" s="8">
        <f t="shared" si="1"/>
        <v>0.92840166369578125</v>
      </c>
      <c r="O30" s="8">
        <v>1.1321971508485138E-2</v>
      </c>
      <c r="P30" s="8">
        <v>3.3965914525455408E-2</v>
      </c>
      <c r="Q30" s="8">
        <v>0.61704744721244009</v>
      </c>
      <c r="R30" s="8">
        <v>0</v>
      </c>
      <c r="S30" s="8">
        <v>0.2660663304494007</v>
      </c>
      <c r="T30" s="8">
        <v>0</v>
      </c>
      <c r="U30" s="8">
        <v>0</v>
      </c>
      <c r="V30" s="8">
        <v>0</v>
      </c>
      <c r="W30" s="8"/>
      <c r="X30" s="8">
        <f t="shared" si="2"/>
        <v>1.2533422459893049</v>
      </c>
      <c r="Y30" s="8">
        <v>1.5284661536454941E-2</v>
      </c>
      <c r="Z30" s="8">
        <v>4.5853984609364802E-2</v>
      </c>
      <c r="AA30" s="8">
        <v>0.83301405373679405</v>
      </c>
      <c r="AB30" s="8">
        <v>0</v>
      </c>
      <c r="AC30" s="8">
        <v>0.35918954610669096</v>
      </c>
      <c r="AD30" s="8">
        <v>0</v>
      </c>
      <c r="AE30" s="8">
        <v>0</v>
      </c>
      <c r="AF30" s="8">
        <v>0</v>
      </c>
      <c r="AG30" s="8"/>
      <c r="AH30" s="8">
        <f t="shared" si="3"/>
        <v>0.55704099821746877</v>
      </c>
      <c r="AI30" s="8">
        <v>6.7931829050910811E-3</v>
      </c>
      <c r="AJ30" s="8">
        <v>2.0379548715273248E-2</v>
      </c>
      <c r="AK30" s="8">
        <v>0.37022846832746398</v>
      </c>
      <c r="AL30" s="8">
        <v>0</v>
      </c>
      <c r="AM30" s="8">
        <v>0.15963979826964045</v>
      </c>
      <c r="AN30" s="8">
        <v>0</v>
      </c>
      <c r="AO30" s="8">
        <v>0</v>
      </c>
      <c r="AP30" s="8">
        <v>0</v>
      </c>
      <c r="AQ30" s="8"/>
      <c r="AR30" s="8">
        <f t="shared" si="4"/>
        <v>1.0212418300653594</v>
      </c>
      <c r="AS30" s="8">
        <v>1.2454168659333648E-2</v>
      </c>
      <c r="AT30" s="8">
        <v>3.7362505978000948E-2</v>
      </c>
      <c r="AU30" s="8">
        <v>0.67875219193368397</v>
      </c>
      <c r="AV30" s="8">
        <v>0</v>
      </c>
      <c r="AW30" s="8">
        <v>0.29267296349434074</v>
      </c>
      <c r="AX30" s="8">
        <v>0</v>
      </c>
      <c r="AY30" s="8">
        <v>0</v>
      </c>
      <c r="AZ30" s="8">
        <v>0</v>
      </c>
      <c r="BA30" s="8"/>
      <c r="BB30" s="8">
        <f t="shared" si="5"/>
        <v>0.86650821944939582</v>
      </c>
      <c r="BC30" s="8">
        <f t="shared" si="6"/>
        <v>1.0567173407919461E-2</v>
      </c>
      <c r="BD30" s="8">
        <f t="shared" si="7"/>
        <v>3.1701520223758384E-2</v>
      </c>
      <c r="BE30" s="8">
        <f t="shared" si="8"/>
        <v>0.57591095073161069</v>
      </c>
      <c r="BF30" s="8">
        <f t="shared" si="9"/>
        <v>0</v>
      </c>
      <c r="BG30" s="8">
        <f t="shared" si="10"/>
        <v>0.24832857508610734</v>
      </c>
      <c r="BH30" s="8">
        <f t="shared" si="11"/>
        <v>0</v>
      </c>
      <c r="BI30" s="8">
        <f t="shared" si="12"/>
        <v>0</v>
      </c>
      <c r="BJ30" s="8">
        <f t="shared" si="13"/>
        <v>0</v>
      </c>
    </row>
    <row r="31" spans="1:62" x14ac:dyDescent="0.25">
      <c r="A31" s="6" t="s">
        <v>46</v>
      </c>
      <c r="B31" s="6" t="s">
        <v>50</v>
      </c>
      <c r="C31" s="6" t="s">
        <v>94</v>
      </c>
      <c r="D31" s="8">
        <f t="shared" si="0"/>
        <v>1.5646348740127287</v>
      </c>
      <c r="E31" s="8">
        <v>0.90958425354220906</v>
      </c>
      <c r="F31" s="8">
        <v>0.55888662337256667</v>
      </c>
      <c r="G31" s="8">
        <v>0</v>
      </c>
      <c r="H31" s="8">
        <v>0</v>
      </c>
      <c r="I31" s="8">
        <v>4.2425292837332236E-3</v>
      </c>
      <c r="J31" s="8">
        <v>0</v>
      </c>
      <c r="K31" s="8">
        <v>9.1921467814219837E-2</v>
      </c>
      <c r="L31" s="8">
        <v>0</v>
      </c>
      <c r="M31" s="8"/>
      <c r="N31" s="8">
        <f t="shared" si="1"/>
        <v>1.4275865638802265</v>
      </c>
      <c r="O31" s="8">
        <v>0.82991264009325627</v>
      </c>
      <c r="P31" s="8">
        <v>0.50993305052241467</v>
      </c>
      <c r="Q31" s="8">
        <v>0</v>
      </c>
      <c r="R31" s="8">
        <v>0</v>
      </c>
      <c r="S31" s="8">
        <v>3.8709208793186347E-3</v>
      </c>
      <c r="T31" s="8">
        <v>0</v>
      </c>
      <c r="U31" s="8">
        <v>8.3869952385237076E-2</v>
      </c>
      <c r="V31" s="8">
        <v>0</v>
      </c>
      <c r="W31" s="8"/>
      <c r="X31" s="8">
        <f t="shared" si="2"/>
        <v>1.381903793836059</v>
      </c>
      <c r="Y31" s="8">
        <v>0.8033554356102719</v>
      </c>
      <c r="Z31" s="8">
        <v>0.49361519290569739</v>
      </c>
      <c r="AA31" s="8">
        <v>0</v>
      </c>
      <c r="AB31" s="8">
        <v>0</v>
      </c>
      <c r="AC31" s="8">
        <v>3.7470514111804377E-3</v>
      </c>
      <c r="AD31" s="8">
        <v>0</v>
      </c>
      <c r="AE31" s="8">
        <v>8.1186113908909494E-2</v>
      </c>
      <c r="AF31" s="8">
        <v>0</v>
      </c>
      <c r="AG31" s="8"/>
      <c r="AH31" s="8">
        <f t="shared" si="3"/>
        <v>1.6560004141010631</v>
      </c>
      <c r="AI31" s="8">
        <v>0.96269866250817737</v>
      </c>
      <c r="AJ31" s="8">
        <v>0.59152233860600101</v>
      </c>
      <c r="AK31" s="8">
        <v>0</v>
      </c>
      <c r="AL31" s="8">
        <v>0</v>
      </c>
      <c r="AM31" s="8">
        <v>4.4902682200096151E-3</v>
      </c>
      <c r="AN31" s="8">
        <v>0</v>
      </c>
      <c r="AO31" s="8">
        <v>9.7289144766875016E-2</v>
      </c>
      <c r="AP31" s="8">
        <v>0</v>
      </c>
      <c r="AQ31" s="8"/>
      <c r="AR31" s="8">
        <f t="shared" si="4"/>
        <v>1.6103176440568958</v>
      </c>
      <c r="AS31" s="8">
        <v>0.93614145802519322</v>
      </c>
      <c r="AT31" s="8">
        <v>0.57520448098928378</v>
      </c>
      <c r="AU31" s="8">
        <v>0</v>
      </c>
      <c r="AV31" s="8">
        <v>0</v>
      </c>
      <c r="AW31" s="8">
        <v>4.3663987518714207E-3</v>
      </c>
      <c r="AX31" s="8">
        <v>0</v>
      </c>
      <c r="AY31" s="8">
        <v>9.4605306290547447E-2</v>
      </c>
      <c r="AZ31" s="8">
        <v>0</v>
      </c>
      <c r="BA31" s="8"/>
      <c r="BB31" s="8">
        <f t="shared" si="5"/>
        <v>1.5280886579773947</v>
      </c>
      <c r="BC31" s="8">
        <f t="shared" si="6"/>
        <v>0.88833848995582154</v>
      </c>
      <c r="BD31" s="8">
        <f t="shared" si="7"/>
        <v>0.54583233727919267</v>
      </c>
      <c r="BE31" s="8">
        <f t="shared" si="8"/>
        <v>0</v>
      </c>
      <c r="BF31" s="8">
        <f t="shared" si="9"/>
        <v>0</v>
      </c>
      <c r="BG31" s="8">
        <f t="shared" si="10"/>
        <v>4.143433709222666E-3</v>
      </c>
      <c r="BH31" s="8">
        <f t="shared" si="11"/>
        <v>0</v>
      </c>
      <c r="BI31" s="8">
        <f t="shared" si="12"/>
        <v>8.9774397033157774E-2</v>
      </c>
      <c r="BJ31" s="8">
        <f t="shared" si="13"/>
        <v>0</v>
      </c>
    </row>
    <row r="32" spans="1:62" x14ac:dyDescent="0.25">
      <c r="A32" s="6" t="s">
        <v>46</v>
      </c>
      <c r="B32" s="6" t="s">
        <v>51</v>
      </c>
      <c r="C32" s="6" t="s">
        <v>94</v>
      </c>
      <c r="D32" s="8">
        <f t="shared" si="0"/>
        <v>1.3492512417969866</v>
      </c>
      <c r="E32" s="8">
        <v>0.26049516409334661</v>
      </c>
      <c r="F32" s="8">
        <v>0</v>
      </c>
      <c r="G32" s="8">
        <v>0.72204711158413726</v>
      </c>
      <c r="H32" s="8">
        <v>0</v>
      </c>
      <c r="I32" s="8">
        <v>0.36102355579206863</v>
      </c>
      <c r="J32" s="8">
        <v>5.6854103274341502E-3</v>
      </c>
      <c r="K32" s="8">
        <v>0</v>
      </c>
      <c r="L32" s="8">
        <v>0</v>
      </c>
      <c r="M32" s="8"/>
      <c r="N32" s="8">
        <f t="shared" si="1"/>
        <v>1.2112596375222948</v>
      </c>
      <c r="O32" s="8">
        <v>0.23385361322016343</v>
      </c>
      <c r="P32" s="8">
        <v>0</v>
      </c>
      <c r="Q32" s="8">
        <v>0.64820138426303231</v>
      </c>
      <c r="R32" s="8">
        <v>0</v>
      </c>
      <c r="S32" s="8">
        <v>0.32410069213151615</v>
      </c>
      <c r="T32" s="8">
        <v>5.1039479075829317E-3</v>
      </c>
      <c r="U32" s="8">
        <v>0</v>
      </c>
      <c r="V32" s="8">
        <v>0</v>
      </c>
      <c r="W32" s="8"/>
      <c r="X32" s="8">
        <f t="shared" si="2"/>
        <v>1.2112596375222948</v>
      </c>
      <c r="Y32" s="8">
        <v>0.23385361322016343</v>
      </c>
      <c r="Z32" s="8">
        <v>0</v>
      </c>
      <c r="AA32" s="8">
        <v>0.64820138426303231</v>
      </c>
      <c r="AB32" s="8">
        <v>0</v>
      </c>
      <c r="AC32" s="8">
        <v>0.32410069213151615</v>
      </c>
      <c r="AD32" s="8">
        <v>5.1039479075829317E-3</v>
      </c>
      <c r="AE32" s="8">
        <v>0</v>
      </c>
      <c r="AF32" s="8">
        <v>0</v>
      </c>
      <c r="AG32" s="8"/>
      <c r="AH32" s="8">
        <f t="shared" si="3"/>
        <v>0.62862841947359605</v>
      </c>
      <c r="AI32" s="8">
        <v>0.12136706508894558</v>
      </c>
      <c r="AJ32" s="8">
        <v>0</v>
      </c>
      <c r="AK32" s="8">
        <v>0.33640831335170029</v>
      </c>
      <c r="AL32" s="8">
        <v>0</v>
      </c>
      <c r="AM32" s="8">
        <v>0.16820415667585015</v>
      </c>
      <c r="AN32" s="8">
        <v>2.6488843571000017E-3</v>
      </c>
      <c r="AO32" s="8">
        <v>0</v>
      </c>
      <c r="AP32" s="8">
        <v>0</v>
      </c>
      <c r="AQ32" s="8"/>
      <c r="AR32" s="8">
        <f t="shared" si="4"/>
        <v>4.8297061496142133</v>
      </c>
      <c r="AS32" s="8">
        <v>0.93245428056141122</v>
      </c>
      <c r="AT32" s="8">
        <v>0</v>
      </c>
      <c r="AU32" s="8">
        <v>2.5846004562386731</v>
      </c>
      <c r="AV32" s="8">
        <v>0</v>
      </c>
      <c r="AW32" s="8">
        <v>1.2923002281193365</v>
      </c>
      <c r="AX32" s="8">
        <v>2.0351184694792697E-2</v>
      </c>
      <c r="AY32" s="8">
        <v>0</v>
      </c>
      <c r="AZ32" s="8">
        <v>0</v>
      </c>
      <c r="BA32" s="8"/>
      <c r="BB32" s="8">
        <f t="shared" si="5"/>
        <v>1.8460210171858771</v>
      </c>
      <c r="BC32" s="8">
        <f t="shared" si="6"/>
        <v>0.35640474723680604</v>
      </c>
      <c r="BD32" s="8">
        <f t="shared" si="7"/>
        <v>0</v>
      </c>
      <c r="BE32" s="8">
        <f t="shared" si="8"/>
        <v>0.98789172994011509</v>
      </c>
      <c r="BF32" s="8">
        <f t="shared" si="9"/>
        <v>0</v>
      </c>
      <c r="BG32" s="8">
        <f t="shared" si="10"/>
        <v>0.49394586497005755</v>
      </c>
      <c r="BH32" s="8">
        <f t="shared" si="11"/>
        <v>7.7786750388985412E-3</v>
      </c>
      <c r="BI32" s="8">
        <f t="shared" si="12"/>
        <v>0</v>
      </c>
      <c r="BJ32" s="8">
        <f t="shared" si="13"/>
        <v>0</v>
      </c>
    </row>
    <row r="33" spans="1:62" x14ac:dyDescent="0.25">
      <c r="A33" s="6" t="s">
        <v>46</v>
      </c>
      <c r="B33" s="6" t="s">
        <v>52</v>
      </c>
      <c r="C33" s="6" t="s">
        <v>94</v>
      </c>
      <c r="D33" s="8">
        <f t="shared" si="0"/>
        <v>0.46420083184789057</v>
      </c>
      <c r="E33" s="8">
        <v>0.41649639853545917</v>
      </c>
      <c r="F33" s="8">
        <v>3.4860932036007597E-2</v>
      </c>
      <c r="G33" s="8">
        <v>9.1739294831598948E-3</v>
      </c>
      <c r="H33" s="8">
        <v>0</v>
      </c>
      <c r="I33" s="8">
        <v>0</v>
      </c>
      <c r="J33" s="8">
        <v>3.6695717932639575E-3</v>
      </c>
      <c r="K33" s="8">
        <v>0</v>
      </c>
      <c r="L33" s="8">
        <v>0</v>
      </c>
      <c r="M33" s="8"/>
      <c r="N33" s="8">
        <f t="shared" si="1"/>
        <v>0.52609427609427606</v>
      </c>
      <c r="O33" s="8">
        <v>0.47202925167352044</v>
      </c>
      <c r="P33" s="8">
        <v>3.9509056307475275E-2</v>
      </c>
      <c r="Q33" s="8">
        <v>1.0397120080914547E-2</v>
      </c>
      <c r="R33" s="8">
        <v>0</v>
      </c>
      <c r="S33" s="8">
        <v>0</v>
      </c>
      <c r="T33" s="8">
        <v>4.1588480323658189E-3</v>
      </c>
      <c r="U33" s="8">
        <v>0</v>
      </c>
      <c r="V33" s="8">
        <v>0</v>
      </c>
      <c r="W33" s="8"/>
      <c r="X33" s="8">
        <f t="shared" si="2"/>
        <v>0.61893444246385432</v>
      </c>
      <c r="Y33" s="8">
        <v>0.55532853138061233</v>
      </c>
      <c r="Z33" s="8">
        <v>4.6481242714676789E-2</v>
      </c>
      <c r="AA33" s="8">
        <v>1.2231905977546528E-2</v>
      </c>
      <c r="AB33" s="8">
        <v>0</v>
      </c>
      <c r="AC33" s="8">
        <v>0</v>
      </c>
      <c r="AD33" s="8">
        <v>4.89276239101861E-3</v>
      </c>
      <c r="AE33" s="8">
        <v>0</v>
      </c>
      <c r="AF33" s="8">
        <v>0</v>
      </c>
      <c r="AG33" s="8"/>
      <c r="AH33" s="8">
        <f t="shared" si="3"/>
        <v>0.51062091503267981</v>
      </c>
      <c r="AI33" s="8">
        <v>0.45814603838900519</v>
      </c>
      <c r="AJ33" s="8">
        <v>3.8347025239608347E-2</v>
      </c>
      <c r="AK33" s="8">
        <v>1.0091322431475884E-2</v>
      </c>
      <c r="AL33" s="8">
        <v>0</v>
      </c>
      <c r="AM33" s="8">
        <v>0</v>
      </c>
      <c r="AN33" s="8">
        <v>4.036528972590353E-3</v>
      </c>
      <c r="AO33" s="8">
        <v>0</v>
      </c>
      <c r="AP33" s="8">
        <v>0</v>
      </c>
      <c r="AQ33" s="8"/>
      <c r="AR33" s="8">
        <f t="shared" si="4"/>
        <v>0.52609427609427617</v>
      </c>
      <c r="AS33" s="8">
        <v>0.47202925167352056</v>
      </c>
      <c r="AT33" s="8">
        <v>3.9509056307475282E-2</v>
      </c>
      <c r="AU33" s="8">
        <v>1.039712008091455E-2</v>
      </c>
      <c r="AV33" s="8">
        <v>0</v>
      </c>
      <c r="AW33" s="8">
        <v>0</v>
      </c>
      <c r="AX33" s="8">
        <v>4.1588480323658189E-3</v>
      </c>
      <c r="AY33" s="8">
        <v>0</v>
      </c>
      <c r="AZ33" s="8">
        <v>0</v>
      </c>
      <c r="BA33" s="8"/>
      <c r="BB33" s="8">
        <f t="shared" si="5"/>
        <v>0.52918894830659535</v>
      </c>
      <c r="BC33" s="8">
        <f t="shared" si="6"/>
        <v>0.47480589433042353</v>
      </c>
      <c r="BD33" s="8">
        <f t="shared" si="7"/>
        <v>3.9741462521048661E-2</v>
      </c>
      <c r="BE33" s="8">
        <f t="shared" si="8"/>
        <v>1.0458279610802279E-2</v>
      </c>
      <c r="BF33" s="8">
        <f t="shared" si="9"/>
        <v>0</v>
      </c>
      <c r="BG33" s="8">
        <f t="shared" si="10"/>
        <v>0</v>
      </c>
      <c r="BH33" s="8">
        <f t="shared" si="11"/>
        <v>4.1833118443209113E-3</v>
      </c>
      <c r="BI33" s="8">
        <f t="shared" si="12"/>
        <v>0</v>
      </c>
      <c r="BJ33" s="8">
        <f t="shared" si="13"/>
        <v>0</v>
      </c>
    </row>
    <row r="34" spans="1:62" x14ac:dyDescent="0.25">
      <c r="A34" s="6" t="s">
        <v>46</v>
      </c>
      <c r="B34" s="6" t="s">
        <v>53</v>
      </c>
      <c r="C34" s="6" t="s">
        <v>94</v>
      </c>
      <c r="D34" s="8">
        <f t="shared" si="0"/>
        <v>5.6666435574352771</v>
      </c>
      <c r="E34" s="8">
        <v>4.0145337836677495</v>
      </c>
      <c r="F34" s="8">
        <v>1.6521097737675279</v>
      </c>
      <c r="G34" s="8">
        <v>0</v>
      </c>
      <c r="H34" s="8">
        <v>0</v>
      </c>
      <c r="I34" s="8">
        <v>0</v>
      </c>
      <c r="J34" s="8">
        <v>0</v>
      </c>
      <c r="K34" s="8">
        <v>0</v>
      </c>
      <c r="L34" s="8">
        <v>0</v>
      </c>
      <c r="M34" s="8"/>
      <c r="N34" s="8">
        <f t="shared" si="1"/>
        <v>7.5505408878755009</v>
      </c>
      <c r="O34" s="8">
        <v>5.3491808990823575</v>
      </c>
      <c r="P34" s="8">
        <v>2.2013599887931434</v>
      </c>
      <c r="Q34" s="8">
        <v>0</v>
      </c>
      <c r="R34" s="8">
        <v>0</v>
      </c>
      <c r="S34" s="8">
        <v>0</v>
      </c>
      <c r="T34" s="8">
        <v>0</v>
      </c>
      <c r="U34" s="8">
        <v>0</v>
      </c>
      <c r="V34" s="8">
        <v>0</v>
      </c>
      <c r="W34" s="8"/>
      <c r="X34" s="8">
        <f t="shared" si="2"/>
        <v>3.6481821319636083</v>
      </c>
      <c r="Y34" s="8">
        <v>2.5845547314378123</v>
      </c>
      <c r="Z34" s="8">
        <v>1.0636274005257962</v>
      </c>
      <c r="AA34" s="8">
        <v>0</v>
      </c>
      <c r="AB34" s="8">
        <v>0</v>
      </c>
      <c r="AC34" s="8">
        <v>0</v>
      </c>
      <c r="AD34" s="8">
        <v>0</v>
      </c>
      <c r="AE34" s="8">
        <v>0</v>
      </c>
      <c r="AF34" s="8">
        <v>0</v>
      </c>
      <c r="AG34" s="8"/>
      <c r="AH34" s="8">
        <f t="shared" si="3"/>
        <v>3.3341992435569043</v>
      </c>
      <c r="AI34" s="8">
        <v>2.3621135455353772</v>
      </c>
      <c r="AJ34" s="8">
        <v>0.97208569802152689</v>
      </c>
      <c r="AK34" s="8">
        <v>0</v>
      </c>
      <c r="AL34" s="8">
        <v>0</v>
      </c>
      <c r="AM34" s="8">
        <v>0</v>
      </c>
      <c r="AN34" s="8">
        <v>0</v>
      </c>
      <c r="AO34" s="8">
        <v>0</v>
      </c>
      <c r="AP34" s="8">
        <v>0</v>
      </c>
      <c r="AQ34" s="8"/>
      <c r="AR34" s="8">
        <f t="shared" si="4"/>
        <v>4.0668259831725475</v>
      </c>
      <c r="AS34" s="8">
        <v>2.8811429793077252</v>
      </c>
      <c r="AT34" s="8">
        <v>1.1856830038648218</v>
      </c>
      <c r="AU34" s="8">
        <v>0</v>
      </c>
      <c r="AV34" s="8">
        <v>0</v>
      </c>
      <c r="AW34" s="8">
        <v>0</v>
      </c>
      <c r="AX34" s="8">
        <v>0</v>
      </c>
      <c r="AY34" s="8">
        <v>0</v>
      </c>
      <c r="AZ34" s="8">
        <v>0</v>
      </c>
      <c r="BA34" s="8"/>
      <c r="BB34" s="8">
        <f t="shared" si="5"/>
        <v>4.8532783608007684</v>
      </c>
      <c r="BC34" s="8">
        <f t="shared" si="6"/>
        <v>3.438305187806205</v>
      </c>
      <c r="BD34" s="8">
        <f t="shared" si="7"/>
        <v>1.4149731729945632</v>
      </c>
      <c r="BE34" s="8">
        <f t="shared" si="8"/>
        <v>0</v>
      </c>
      <c r="BF34" s="8">
        <f t="shared" si="9"/>
        <v>0</v>
      </c>
      <c r="BG34" s="8">
        <f t="shared" si="10"/>
        <v>0</v>
      </c>
      <c r="BH34" s="8">
        <f t="shared" si="11"/>
        <v>0</v>
      </c>
      <c r="BI34" s="8">
        <f t="shared" si="12"/>
        <v>0</v>
      </c>
      <c r="BJ34" s="8">
        <f t="shared" si="13"/>
        <v>0</v>
      </c>
    </row>
    <row r="35" spans="1:62" x14ac:dyDescent="0.25">
      <c r="A35" s="6" t="s">
        <v>46</v>
      </c>
      <c r="B35" s="6" t="s">
        <v>54</v>
      </c>
      <c r="C35" s="6" t="s">
        <v>94</v>
      </c>
      <c r="D35" s="8">
        <f t="shared" si="0"/>
        <v>5.1216825113883928</v>
      </c>
      <c r="E35" s="8">
        <v>4.5641069055201653</v>
      </c>
      <c r="F35" s="8">
        <v>0.50749396462257867</v>
      </c>
      <c r="G35" s="8">
        <v>5.0081641245649226E-2</v>
      </c>
      <c r="H35" s="8">
        <v>0</v>
      </c>
      <c r="I35" s="8">
        <v>0</v>
      </c>
      <c r="J35" s="8">
        <v>0</v>
      </c>
      <c r="K35" s="8">
        <v>0</v>
      </c>
      <c r="L35" s="8">
        <v>0</v>
      </c>
      <c r="M35" s="8"/>
      <c r="N35" s="8">
        <f t="shared" si="1"/>
        <v>4.8895820954644478</v>
      </c>
      <c r="O35" s="8">
        <v>4.3572742662971971</v>
      </c>
      <c r="P35" s="8">
        <v>0.48449574870312651</v>
      </c>
      <c r="Q35" s="8">
        <v>4.7812080464124336E-2</v>
      </c>
      <c r="R35" s="8">
        <v>0</v>
      </c>
      <c r="S35" s="8">
        <v>0</v>
      </c>
      <c r="T35" s="8">
        <v>0</v>
      </c>
      <c r="U35" s="8">
        <v>0</v>
      </c>
      <c r="V35" s="8">
        <v>0</v>
      </c>
      <c r="W35" s="8"/>
      <c r="X35" s="8">
        <f t="shared" si="2"/>
        <v>3.2648791839968312</v>
      </c>
      <c r="Y35" s="8">
        <v>2.9094457917364198</v>
      </c>
      <c r="Z35" s="8">
        <v>0.32350823726696099</v>
      </c>
      <c r="AA35" s="8">
        <v>3.1925154993450104E-2</v>
      </c>
      <c r="AB35" s="8">
        <v>0</v>
      </c>
      <c r="AC35" s="8">
        <v>0</v>
      </c>
      <c r="AD35" s="8">
        <v>0</v>
      </c>
      <c r="AE35" s="8">
        <v>0</v>
      </c>
      <c r="AF35" s="8">
        <v>0</v>
      </c>
      <c r="AG35" s="8"/>
      <c r="AH35" s="8">
        <f t="shared" si="3"/>
        <v>3.0637254901960782</v>
      </c>
      <c r="AI35" s="8">
        <v>2.7301908377431805</v>
      </c>
      <c r="AJ35" s="8">
        <v>0.3035764501367692</v>
      </c>
      <c r="AK35" s="8">
        <v>2.9958202316128536E-2</v>
      </c>
      <c r="AL35" s="8">
        <v>0</v>
      </c>
      <c r="AM35" s="8">
        <v>0</v>
      </c>
      <c r="AN35" s="8">
        <v>0</v>
      </c>
      <c r="AO35" s="8">
        <v>0</v>
      </c>
      <c r="AP35" s="8">
        <v>0</v>
      </c>
      <c r="AQ35" s="8"/>
      <c r="AR35" s="8">
        <f t="shared" si="4"/>
        <v>3.7755000990295113</v>
      </c>
      <c r="AS35" s="8">
        <v>3.3644775980269506</v>
      </c>
      <c r="AT35" s="8">
        <v>0.37410431228975588</v>
      </c>
      <c r="AU35" s="8">
        <v>3.6918188712804868E-2</v>
      </c>
      <c r="AV35" s="8">
        <v>0</v>
      </c>
      <c r="AW35" s="8">
        <v>0</v>
      </c>
      <c r="AX35" s="8">
        <v>0</v>
      </c>
      <c r="AY35" s="8">
        <v>0</v>
      </c>
      <c r="AZ35" s="8">
        <v>0</v>
      </c>
      <c r="BA35" s="8"/>
      <c r="BB35" s="8">
        <f t="shared" si="5"/>
        <v>4.0230738760150526</v>
      </c>
      <c r="BC35" s="8">
        <f t="shared" si="6"/>
        <v>3.5850990798647828</v>
      </c>
      <c r="BD35" s="8">
        <f t="shared" si="7"/>
        <v>0.39863574260383822</v>
      </c>
      <c r="BE35" s="8">
        <f t="shared" si="8"/>
        <v>3.9339053546431413E-2</v>
      </c>
      <c r="BF35" s="8">
        <f t="shared" si="9"/>
        <v>0</v>
      </c>
      <c r="BG35" s="8">
        <f t="shared" si="10"/>
        <v>0</v>
      </c>
      <c r="BH35" s="8">
        <f t="shared" si="11"/>
        <v>0</v>
      </c>
      <c r="BI35" s="8">
        <f t="shared" si="12"/>
        <v>0</v>
      </c>
      <c r="BJ35" s="8">
        <f t="shared" si="13"/>
        <v>0</v>
      </c>
    </row>
    <row r="36" spans="1:62" x14ac:dyDescent="0.25">
      <c r="A36" s="6" t="s">
        <v>46</v>
      </c>
      <c r="B36" s="6" t="s">
        <v>55</v>
      </c>
      <c r="C36" s="6" t="s">
        <v>94</v>
      </c>
      <c r="D36" s="8">
        <f t="shared" si="0"/>
        <v>1.6401762725292137</v>
      </c>
      <c r="E36" s="8">
        <v>0.49093711558697545</v>
      </c>
      <c r="F36" s="8">
        <v>0.38341782994189405</v>
      </c>
      <c r="G36" s="8">
        <v>0.64714437963737681</v>
      </c>
      <c r="H36" s="8">
        <v>0</v>
      </c>
      <c r="I36" s="8">
        <v>1.1157661717885807E-2</v>
      </c>
      <c r="J36" s="8">
        <v>0</v>
      </c>
      <c r="K36" s="8">
        <v>0.10751928564508142</v>
      </c>
      <c r="L36" s="8">
        <v>0</v>
      </c>
      <c r="M36" s="8"/>
      <c r="N36" s="8">
        <f t="shared" si="1"/>
        <v>1.562809467221232</v>
      </c>
      <c r="O36" s="8">
        <v>0.46777970447438233</v>
      </c>
      <c r="P36" s="8">
        <v>0.36533208324652172</v>
      </c>
      <c r="Q36" s="8">
        <v>0.616618701352595</v>
      </c>
      <c r="R36" s="8">
        <v>0</v>
      </c>
      <c r="S36" s="8">
        <v>1.0631356919872324E-2</v>
      </c>
      <c r="T36" s="8">
        <v>0</v>
      </c>
      <c r="U36" s="8">
        <v>0.10244762122786061</v>
      </c>
      <c r="V36" s="8">
        <v>0</v>
      </c>
      <c r="W36" s="8"/>
      <c r="X36" s="8">
        <f t="shared" si="2"/>
        <v>2.5995246583481881</v>
      </c>
      <c r="Y36" s="8">
        <v>0.77808901338313108</v>
      </c>
      <c r="Z36" s="8">
        <v>0.60768108896451145</v>
      </c>
      <c r="AA36" s="8">
        <v>1.0256627903686728</v>
      </c>
      <c r="AB36" s="8">
        <v>0</v>
      </c>
      <c r="AC36" s="8">
        <v>1.7683841213252977E-2</v>
      </c>
      <c r="AD36" s="8">
        <v>0</v>
      </c>
      <c r="AE36" s="8">
        <v>0.1704079244186196</v>
      </c>
      <c r="AF36" s="8">
        <v>0</v>
      </c>
      <c r="AG36" s="8"/>
      <c r="AH36" s="8">
        <f t="shared" si="3"/>
        <v>0.63440780352545056</v>
      </c>
      <c r="AI36" s="8">
        <v>0.18989077112326408</v>
      </c>
      <c r="AJ36" s="8">
        <v>0.14830312290205336</v>
      </c>
      <c r="AK36" s="8">
        <v>0.25031056193521178</v>
      </c>
      <c r="AL36" s="8">
        <v>0</v>
      </c>
      <c r="AM36" s="8">
        <v>4.3156993437105471E-3</v>
      </c>
      <c r="AN36" s="8">
        <v>0</v>
      </c>
      <c r="AO36" s="8">
        <v>4.1587648221210735E-2</v>
      </c>
      <c r="AP36" s="8">
        <v>0</v>
      </c>
      <c r="AQ36" s="8"/>
      <c r="AR36" s="8">
        <f t="shared" si="4"/>
        <v>1.5473361061596353</v>
      </c>
      <c r="AS36" s="8">
        <v>0.46314822225186369</v>
      </c>
      <c r="AT36" s="8">
        <v>0.3617149339074473</v>
      </c>
      <c r="AU36" s="8">
        <v>0.61051356569563853</v>
      </c>
      <c r="AV36" s="8">
        <v>0</v>
      </c>
      <c r="AW36" s="8">
        <v>1.0526095960269627E-2</v>
      </c>
      <c r="AX36" s="8">
        <v>0</v>
      </c>
      <c r="AY36" s="8">
        <v>0.10143328834441645</v>
      </c>
      <c r="AZ36" s="8">
        <v>0</v>
      </c>
      <c r="BA36" s="8"/>
      <c r="BB36" s="8">
        <f t="shared" si="5"/>
        <v>1.5968508615567438</v>
      </c>
      <c r="BC36" s="8">
        <f t="shared" si="6"/>
        <v>0.4779689653639233</v>
      </c>
      <c r="BD36" s="8">
        <f t="shared" si="7"/>
        <v>0.37328981179248555</v>
      </c>
      <c r="BE36" s="8">
        <f t="shared" si="8"/>
        <v>0.630049999797899</v>
      </c>
      <c r="BF36" s="8">
        <f t="shared" si="9"/>
        <v>0</v>
      </c>
      <c r="BG36" s="8">
        <f t="shared" si="10"/>
        <v>1.0862931030998255E-2</v>
      </c>
      <c r="BH36" s="8">
        <f t="shared" si="11"/>
        <v>0</v>
      </c>
      <c r="BI36" s="8">
        <f t="shared" si="12"/>
        <v>0.10467915357143776</v>
      </c>
      <c r="BJ36" s="8">
        <f t="shared" si="13"/>
        <v>0</v>
      </c>
    </row>
    <row r="37" spans="1:62" x14ac:dyDescent="0.25">
      <c r="A37" s="6" t="s">
        <v>46</v>
      </c>
      <c r="B37" s="6" t="s">
        <v>56</v>
      </c>
      <c r="C37" s="6" t="s">
        <v>94</v>
      </c>
      <c r="D37" s="8">
        <f t="shared" si="0"/>
        <v>9.2576609281682903E-2</v>
      </c>
      <c r="E37" s="8">
        <v>1.0023416672006486E-3</v>
      </c>
      <c r="F37" s="8">
        <v>4.777659650641515E-2</v>
      </c>
      <c r="G37" s="8">
        <v>0</v>
      </c>
      <c r="H37" s="8">
        <v>0</v>
      </c>
      <c r="I37" s="8">
        <v>0</v>
      </c>
      <c r="J37" s="8">
        <v>0</v>
      </c>
      <c r="K37" s="8">
        <v>3.1757673871188101E-2</v>
      </c>
      <c r="L37" s="8">
        <v>1.2039997236879006E-2</v>
      </c>
      <c r="M37" s="8"/>
      <c r="N37" s="8">
        <f t="shared" si="1"/>
        <v>0.17915904961706983</v>
      </c>
      <c r="O37" s="8">
        <v>1.939783514222838E-3</v>
      </c>
      <c r="P37" s="8">
        <v>9.2459744318170348E-2</v>
      </c>
      <c r="Q37" s="8">
        <v>0</v>
      </c>
      <c r="R37" s="8">
        <v>0</v>
      </c>
      <c r="S37" s="8">
        <v>0</v>
      </c>
      <c r="T37" s="8">
        <v>0</v>
      </c>
      <c r="U37" s="8">
        <v>6.145909547733526E-2</v>
      </c>
      <c r="V37" s="8">
        <v>2.3300426307341391E-2</v>
      </c>
      <c r="W37" s="8"/>
      <c r="X37" s="8">
        <f t="shared" si="2"/>
        <v>9.9902815771600276E-2</v>
      </c>
      <c r="Y37" s="8">
        <v>1.0816636696409877E-3</v>
      </c>
      <c r="Z37" s="8">
        <v>5.1557478244332905E-2</v>
      </c>
      <c r="AA37" s="8">
        <v>0</v>
      </c>
      <c r="AB37" s="8">
        <v>0</v>
      </c>
      <c r="AC37" s="8">
        <v>0</v>
      </c>
      <c r="AD37" s="8">
        <v>0</v>
      </c>
      <c r="AE37" s="8">
        <v>3.4270871084015948E-2</v>
      </c>
      <c r="AF37" s="8">
        <v>1.2992802773610441E-2</v>
      </c>
      <c r="AG37" s="8"/>
      <c r="AH37" s="8">
        <f t="shared" si="3"/>
        <v>0.18781729365060851</v>
      </c>
      <c r="AI37" s="8">
        <v>2.033527698925057E-3</v>
      </c>
      <c r="AJ37" s="8">
        <v>9.6928059099345848E-2</v>
      </c>
      <c r="AK37" s="8">
        <v>0</v>
      </c>
      <c r="AL37" s="8">
        <v>0</v>
      </c>
      <c r="AM37" s="8">
        <v>0</v>
      </c>
      <c r="AN37" s="8">
        <v>0</v>
      </c>
      <c r="AO37" s="8">
        <v>6.4429237637949971E-2</v>
      </c>
      <c r="AP37" s="8">
        <v>2.4426469214387628E-2</v>
      </c>
      <c r="AQ37" s="8"/>
      <c r="AR37" s="8">
        <f t="shared" si="4"/>
        <v>0.1778270120734485</v>
      </c>
      <c r="AS37" s="8">
        <v>1.9253613319609581E-3</v>
      </c>
      <c r="AT37" s="8">
        <v>9.1772311274912574E-2</v>
      </c>
      <c r="AU37" s="8">
        <v>0</v>
      </c>
      <c r="AV37" s="8">
        <v>0</v>
      </c>
      <c r="AW37" s="8">
        <v>0</v>
      </c>
      <c r="AX37" s="8">
        <v>0</v>
      </c>
      <c r="AY37" s="8">
        <v>6.1002150529548375E-2</v>
      </c>
      <c r="AZ37" s="8">
        <v>2.3127188937026581E-2</v>
      </c>
      <c r="BA37" s="8"/>
      <c r="BB37" s="8">
        <f t="shared" si="5"/>
        <v>0.147456556078882</v>
      </c>
      <c r="BC37" s="8">
        <f t="shared" si="6"/>
        <v>1.5965355763900978E-3</v>
      </c>
      <c r="BD37" s="8">
        <f t="shared" si="7"/>
        <v>7.6098837888635362E-2</v>
      </c>
      <c r="BE37" s="8">
        <f t="shared" si="8"/>
        <v>0</v>
      </c>
      <c r="BF37" s="8">
        <f t="shared" si="9"/>
        <v>0</v>
      </c>
      <c r="BG37" s="8">
        <f t="shared" si="10"/>
        <v>0</v>
      </c>
      <c r="BH37" s="8">
        <f t="shared" si="11"/>
        <v>0</v>
      </c>
      <c r="BI37" s="8">
        <f t="shared" si="12"/>
        <v>5.0583805720007521E-2</v>
      </c>
      <c r="BJ37" s="8">
        <f t="shared" si="13"/>
        <v>1.9177376893849008E-2</v>
      </c>
    </row>
    <row r="38" spans="1:62" x14ac:dyDescent="0.25">
      <c r="A38" s="6" t="s">
        <v>46</v>
      </c>
      <c r="B38" s="6" t="s">
        <v>57</v>
      </c>
      <c r="C38" s="6" t="s">
        <v>94</v>
      </c>
      <c r="D38" s="8">
        <f t="shared" si="0"/>
        <v>0.75819469201822143</v>
      </c>
      <c r="E38" s="8">
        <v>1.5579342986675782E-2</v>
      </c>
      <c r="F38" s="8">
        <v>1.0386228657783853E-2</v>
      </c>
      <c r="G38" s="8">
        <v>0.62577027663147722</v>
      </c>
      <c r="H38" s="8">
        <v>0</v>
      </c>
      <c r="I38" s="8">
        <v>0.10645884374228452</v>
      </c>
      <c r="J38" s="8">
        <v>0</v>
      </c>
      <c r="K38" s="8">
        <v>0</v>
      </c>
      <c r="L38" s="8">
        <v>0</v>
      </c>
      <c r="M38" s="8"/>
      <c r="N38" s="8">
        <f t="shared" si="1"/>
        <v>0.7272479698950286</v>
      </c>
      <c r="O38" s="8">
        <v>1.4943451436199216E-2</v>
      </c>
      <c r="P38" s="8">
        <v>9.9623009574661449E-3</v>
      </c>
      <c r="Q38" s="8">
        <v>0.60022863268733528</v>
      </c>
      <c r="R38" s="8">
        <v>0</v>
      </c>
      <c r="S38" s="8">
        <v>0.10211358481402801</v>
      </c>
      <c r="T38" s="8">
        <v>0</v>
      </c>
      <c r="U38" s="8">
        <v>0</v>
      </c>
      <c r="V38" s="8">
        <v>0</v>
      </c>
      <c r="W38" s="8"/>
      <c r="X38" s="8">
        <f t="shared" si="2"/>
        <v>0.64988116458704692</v>
      </c>
      <c r="Y38" s="8">
        <v>1.3353722560007811E-2</v>
      </c>
      <c r="Z38" s="8">
        <v>8.9024817066718741E-3</v>
      </c>
      <c r="AA38" s="8">
        <v>0.5363745228269805</v>
      </c>
      <c r="AB38" s="8">
        <v>0</v>
      </c>
      <c r="AC38" s="8">
        <v>9.1250437493386724E-2</v>
      </c>
      <c r="AD38" s="8">
        <v>0</v>
      </c>
      <c r="AE38" s="8">
        <v>0</v>
      </c>
      <c r="AF38" s="8">
        <v>0</v>
      </c>
      <c r="AG38" s="8"/>
      <c r="AH38" s="8">
        <f t="shared" si="3"/>
        <v>0.34041394335511982</v>
      </c>
      <c r="AI38" s="8">
        <v>6.994807055242188E-3</v>
      </c>
      <c r="AJ38" s="8">
        <v>4.6632047034947917E-3</v>
      </c>
      <c r="AK38" s="8">
        <v>0.28095808338556122</v>
      </c>
      <c r="AL38" s="8">
        <v>0</v>
      </c>
      <c r="AM38" s="8">
        <v>4.7797848210821621E-2</v>
      </c>
      <c r="AN38" s="8">
        <v>0</v>
      </c>
      <c r="AO38" s="8">
        <v>0</v>
      </c>
      <c r="AP38" s="8">
        <v>0</v>
      </c>
      <c r="AQ38" s="8"/>
      <c r="AR38" s="8">
        <f t="shared" si="4"/>
        <v>0.41778074866310155</v>
      </c>
      <c r="AS38" s="8">
        <v>8.5845359314335942E-3</v>
      </c>
      <c r="AT38" s="8">
        <v>5.7230239542890625E-3</v>
      </c>
      <c r="AU38" s="8">
        <v>0.344812193245916</v>
      </c>
      <c r="AV38" s="8">
        <v>0</v>
      </c>
      <c r="AW38" s="8">
        <v>5.8660995531462902E-2</v>
      </c>
      <c r="AX38" s="8">
        <v>0</v>
      </c>
      <c r="AY38" s="8">
        <v>0</v>
      </c>
      <c r="AZ38" s="8">
        <v>0</v>
      </c>
      <c r="BA38" s="8"/>
      <c r="BB38" s="8">
        <f t="shared" si="5"/>
        <v>0.57870370370370361</v>
      </c>
      <c r="BC38" s="8">
        <f t="shared" si="6"/>
        <v>1.1891171993911719E-2</v>
      </c>
      <c r="BD38" s="8">
        <f t="shared" si="7"/>
        <v>7.9274479959411462E-3</v>
      </c>
      <c r="BE38" s="8">
        <f t="shared" si="8"/>
        <v>0.477628741755454</v>
      </c>
      <c r="BF38" s="8">
        <f t="shared" si="9"/>
        <v>0</v>
      </c>
      <c r="BG38" s="8">
        <f t="shared" si="10"/>
        <v>8.1256341958396761E-2</v>
      </c>
      <c r="BH38" s="8">
        <f t="shared" si="11"/>
        <v>0</v>
      </c>
      <c r="BI38" s="8">
        <f t="shared" si="12"/>
        <v>0</v>
      </c>
      <c r="BJ38" s="8">
        <f t="shared" si="13"/>
        <v>0</v>
      </c>
    </row>
    <row r="39" spans="1:62" x14ac:dyDescent="0.25">
      <c r="A39" s="6" t="s">
        <v>46</v>
      </c>
      <c r="B39" s="6" t="s">
        <v>58</v>
      </c>
      <c r="C39" s="6" t="s">
        <v>94</v>
      </c>
      <c r="D39" s="8">
        <f t="shared" ref="D39:D70" si="21">SUM(E39:L39)</f>
        <v>1.3152356902356899</v>
      </c>
      <c r="E39" s="8">
        <v>0.63846392729887869</v>
      </c>
      <c r="F39" s="8">
        <v>0.12343635927778321</v>
      </c>
      <c r="G39" s="8">
        <v>0.2894369803754917</v>
      </c>
      <c r="H39" s="8">
        <v>0</v>
      </c>
      <c r="I39" s="8">
        <v>0.13194921164176829</v>
      </c>
      <c r="J39" s="8">
        <v>8.51285236398505E-3</v>
      </c>
      <c r="K39" s="8">
        <v>0.12343635927778321</v>
      </c>
      <c r="L39" s="8">
        <v>0</v>
      </c>
      <c r="M39" s="8"/>
      <c r="N39" s="8">
        <f t="shared" ref="N39:N70" si="22">SUM(O39:V39)</f>
        <v>1.3616557734204795</v>
      </c>
      <c r="O39" s="8">
        <v>0.66099794826236857</v>
      </c>
      <c r="P39" s="8">
        <v>0.12779293666405794</v>
      </c>
      <c r="Q39" s="8">
        <v>0.29965240321227377</v>
      </c>
      <c r="R39" s="8">
        <v>0</v>
      </c>
      <c r="S39" s="8">
        <v>0.1366062426408895</v>
      </c>
      <c r="T39" s="8">
        <v>8.8133059768315813E-3</v>
      </c>
      <c r="U39" s="8">
        <v>0.12779293666405794</v>
      </c>
      <c r="V39" s="8">
        <v>0</v>
      </c>
      <c r="W39" s="8"/>
      <c r="X39" s="8">
        <f t="shared" ref="X39:X70" si="23">SUM(Y39:AF39)</f>
        <v>1.3307090512972866</v>
      </c>
      <c r="Y39" s="8">
        <v>0.64597526762004209</v>
      </c>
      <c r="Z39" s="8">
        <v>0.12488855173987479</v>
      </c>
      <c r="AA39" s="8">
        <v>0.29284212132108572</v>
      </c>
      <c r="AB39" s="8">
        <v>0</v>
      </c>
      <c r="AC39" s="8">
        <v>0.13350155530814203</v>
      </c>
      <c r="AD39" s="8">
        <v>8.6130035682672277E-3</v>
      </c>
      <c r="AE39" s="8">
        <v>0.12488855173987479</v>
      </c>
      <c r="AF39" s="8">
        <v>0</v>
      </c>
      <c r="AG39" s="8"/>
      <c r="AH39" s="8">
        <f t="shared" ref="AH39:AH70" si="24">SUM(AI39:AP39)</f>
        <v>0.35588730441671618</v>
      </c>
      <c r="AI39" s="8">
        <v>0.17276082738675541</v>
      </c>
      <c r="AJ39" s="8">
        <v>3.340042662810605E-2</v>
      </c>
      <c r="AK39" s="8">
        <v>7.8318241748662462E-2</v>
      </c>
      <c r="AL39" s="8">
        <v>0</v>
      </c>
      <c r="AM39" s="8">
        <v>3.570390432659612E-2</v>
      </c>
      <c r="AN39" s="8">
        <v>2.3034776984900726E-3</v>
      </c>
      <c r="AO39" s="8">
        <v>3.340042662810605E-2</v>
      </c>
      <c r="AP39" s="8">
        <v>0</v>
      </c>
      <c r="AQ39" s="8"/>
      <c r="AR39" s="8">
        <f t="shared" ref="AR39:AR70" si="25">SUM(AS39:AZ39)</f>
        <v>0.97482174688057044</v>
      </c>
      <c r="AS39" s="8">
        <v>0.47321444023328663</v>
      </c>
      <c r="AT39" s="8">
        <v>9.1488125111768737E-2</v>
      </c>
      <c r="AU39" s="8">
        <v>0.21452387957242328</v>
      </c>
      <c r="AV39" s="8">
        <v>0</v>
      </c>
      <c r="AW39" s="8">
        <v>9.77976509815459E-2</v>
      </c>
      <c r="AX39" s="8">
        <v>6.3095258697771538E-3</v>
      </c>
      <c r="AY39" s="8">
        <v>9.1488125111768737E-2</v>
      </c>
      <c r="AZ39" s="8">
        <v>0</v>
      </c>
      <c r="BA39" s="8"/>
      <c r="BB39" s="8">
        <f t="shared" ref="BB39:BB70" si="26">SUM(BC39:BJ39)</f>
        <v>1.0676619132501486</v>
      </c>
      <c r="BC39" s="8">
        <f t="shared" ref="BC39:BC70" si="27">AVERAGE(E39,O39,Y39,AI39,AS39)</f>
        <v>0.51828248216026629</v>
      </c>
      <c r="BD39" s="8">
        <f t="shared" ref="BD39:BD70" si="28">AVERAGE(F39,P39,Z39,AJ39,AT39)</f>
        <v>0.10020127988431815</v>
      </c>
      <c r="BE39" s="8">
        <f t="shared" ref="BE39:BE70" si="29">AVERAGE(G39,Q39,AA39,AK39,AU39)</f>
        <v>0.23495472524598737</v>
      </c>
      <c r="BF39" s="8">
        <f t="shared" ref="BF39:BF70" si="30">AVERAGE(H39,R39,AB39,AL39,AV39)</f>
        <v>0</v>
      </c>
      <c r="BG39" s="8">
        <f t="shared" ref="BG39:BG70" si="31">AVERAGE(I39,S39,AC39,AM39,AW39)</f>
        <v>0.10711171297978836</v>
      </c>
      <c r="BH39" s="8">
        <f t="shared" ref="BH39:BH70" si="32">AVERAGE(J39,T39,AD39,AN39,AX39)</f>
        <v>6.9104330954702173E-3</v>
      </c>
      <c r="BI39" s="8">
        <f t="shared" ref="BI39:BI70" si="33">AVERAGE(K39,U39,AE39,AO39,AY39)</f>
        <v>0.10020127988431815</v>
      </c>
      <c r="BJ39" s="8">
        <f t="shared" ref="BJ39:BJ70" si="34">AVERAGE(L39,V39,AF39,AP39,AZ39)</f>
        <v>0</v>
      </c>
    </row>
    <row r="40" spans="1:62" x14ac:dyDescent="0.25">
      <c r="A40" s="6" t="s">
        <v>46</v>
      </c>
      <c r="B40" s="6" t="s">
        <v>59</v>
      </c>
      <c r="C40" s="6" t="s">
        <v>94</v>
      </c>
      <c r="D40" s="8">
        <f t="shared" si="21"/>
        <v>0.78914141414141403</v>
      </c>
      <c r="E40" s="8">
        <v>0.16141528925619833</v>
      </c>
      <c r="F40" s="8">
        <v>3.5870064279155183E-3</v>
      </c>
      <c r="G40" s="8">
        <v>0.61337809917355357</v>
      </c>
      <c r="H40" s="8">
        <v>0</v>
      </c>
      <c r="I40" s="8">
        <v>3.5870064279155183E-3</v>
      </c>
      <c r="J40" s="8">
        <v>0</v>
      </c>
      <c r="K40" s="8">
        <v>7.1740128558310367E-3</v>
      </c>
      <c r="L40" s="8">
        <v>0</v>
      </c>
      <c r="M40" s="8"/>
      <c r="N40" s="8">
        <f t="shared" si="22"/>
        <v>0.78914141414141403</v>
      </c>
      <c r="O40" s="8">
        <v>0.16141528925619833</v>
      </c>
      <c r="P40" s="8">
        <v>3.5870064279155183E-3</v>
      </c>
      <c r="Q40" s="8">
        <v>0.61337809917355357</v>
      </c>
      <c r="R40" s="8">
        <v>0</v>
      </c>
      <c r="S40" s="8">
        <v>3.5870064279155183E-3</v>
      </c>
      <c r="T40" s="8">
        <v>0</v>
      </c>
      <c r="U40" s="8">
        <v>7.1740128558310367E-3</v>
      </c>
      <c r="V40" s="8">
        <v>0</v>
      </c>
      <c r="W40" s="8"/>
      <c r="X40" s="8">
        <f t="shared" si="23"/>
        <v>0.55704099821746877</v>
      </c>
      <c r="Y40" s="8">
        <v>0.11394020418084588</v>
      </c>
      <c r="Z40" s="8">
        <v>2.5320045373521303E-3</v>
      </c>
      <c r="AA40" s="8">
        <v>0.43297277588721433</v>
      </c>
      <c r="AB40" s="8">
        <v>0</v>
      </c>
      <c r="AC40" s="8">
        <v>2.5320045373521303E-3</v>
      </c>
      <c r="AD40" s="8">
        <v>0</v>
      </c>
      <c r="AE40" s="8">
        <v>5.0640090747042605E-3</v>
      </c>
      <c r="AF40" s="8">
        <v>0</v>
      </c>
      <c r="AG40" s="8"/>
      <c r="AH40" s="8">
        <f t="shared" si="24"/>
        <v>0.13926024955436719</v>
      </c>
      <c r="AI40" s="8">
        <v>2.8485051045211471E-2</v>
      </c>
      <c r="AJ40" s="8">
        <v>6.3300113433803257E-4</v>
      </c>
      <c r="AK40" s="8">
        <v>0.10824319397180358</v>
      </c>
      <c r="AL40" s="8">
        <v>0</v>
      </c>
      <c r="AM40" s="8">
        <v>6.3300113433803257E-4</v>
      </c>
      <c r="AN40" s="8">
        <v>0</v>
      </c>
      <c r="AO40" s="8">
        <v>1.2660022686760651E-3</v>
      </c>
      <c r="AP40" s="8">
        <v>0</v>
      </c>
      <c r="AQ40" s="8"/>
      <c r="AR40" s="8">
        <f t="shared" si="25"/>
        <v>0.34041394335511987</v>
      </c>
      <c r="AS40" s="8">
        <v>6.9630124777183597E-2</v>
      </c>
      <c r="AT40" s="8">
        <v>1.5473361061596354E-3</v>
      </c>
      <c r="AU40" s="8">
        <v>0.26459447415329768</v>
      </c>
      <c r="AV40" s="8">
        <v>0</v>
      </c>
      <c r="AW40" s="8">
        <v>1.5473361061596354E-3</v>
      </c>
      <c r="AX40" s="8">
        <v>0</v>
      </c>
      <c r="AY40" s="8">
        <v>3.0946722123192708E-3</v>
      </c>
      <c r="AZ40" s="8">
        <v>0</v>
      </c>
      <c r="BA40" s="8"/>
      <c r="BB40" s="8">
        <f t="shared" si="26"/>
        <v>0.52299960388195665</v>
      </c>
      <c r="BC40" s="8">
        <f t="shared" si="27"/>
        <v>0.10697719170312751</v>
      </c>
      <c r="BD40" s="8">
        <f t="shared" si="28"/>
        <v>2.3772709267361669E-3</v>
      </c>
      <c r="BE40" s="8">
        <f t="shared" si="29"/>
        <v>0.40651332847188454</v>
      </c>
      <c r="BF40" s="8">
        <f t="shared" si="30"/>
        <v>0</v>
      </c>
      <c r="BG40" s="8">
        <f t="shared" si="31"/>
        <v>2.3772709267361669E-3</v>
      </c>
      <c r="BH40" s="8">
        <f t="shared" si="32"/>
        <v>0</v>
      </c>
      <c r="BI40" s="8">
        <f t="shared" si="33"/>
        <v>4.7545418534723338E-3</v>
      </c>
      <c r="BJ40" s="8">
        <f t="shared" si="34"/>
        <v>0</v>
      </c>
    </row>
    <row r="41" spans="1:62" x14ac:dyDescent="0.25">
      <c r="A41" s="6" t="s">
        <v>46</v>
      </c>
      <c r="B41" s="6" t="s">
        <v>60</v>
      </c>
      <c r="C41" s="6" t="s">
        <v>94</v>
      </c>
      <c r="D41" s="8">
        <f t="shared" si="21"/>
        <v>2.567265237626068E-2</v>
      </c>
      <c r="E41" s="8">
        <v>2.3590393318474161E-2</v>
      </c>
      <c r="F41" s="8">
        <v>1.778258765139426E-3</v>
      </c>
      <c r="G41" s="8">
        <v>0</v>
      </c>
      <c r="H41" s="8">
        <v>0</v>
      </c>
      <c r="I41" s="8">
        <v>0</v>
      </c>
      <c r="J41" s="8">
        <v>0</v>
      </c>
      <c r="K41" s="8">
        <v>0</v>
      </c>
      <c r="L41" s="8">
        <v>3.040002926470937E-4</v>
      </c>
      <c r="M41" s="8"/>
      <c r="N41" s="8">
        <f t="shared" si="22"/>
        <v>2.3964305822572352E-2</v>
      </c>
      <c r="O41" s="8">
        <v>2.2020607441459242E-2</v>
      </c>
      <c r="P41" s="8">
        <v>1.6599273131153605E-3</v>
      </c>
      <c r="Q41" s="8">
        <v>0</v>
      </c>
      <c r="R41" s="8">
        <v>0</v>
      </c>
      <c r="S41" s="8">
        <v>0</v>
      </c>
      <c r="T41" s="8">
        <v>0</v>
      </c>
      <c r="U41" s="8">
        <v>0</v>
      </c>
      <c r="V41" s="8">
        <v>2.8377106799774924E-4</v>
      </c>
      <c r="W41" s="8"/>
      <c r="X41" s="8">
        <f t="shared" si="23"/>
        <v>2.6479371582169058E-2</v>
      </c>
      <c r="Y41" s="8">
        <v>2.4331681093731204E-2</v>
      </c>
      <c r="Z41" s="8">
        <v>1.8341375063730123E-3</v>
      </c>
      <c r="AA41" s="8">
        <v>0</v>
      </c>
      <c r="AB41" s="8">
        <v>0</v>
      </c>
      <c r="AC41" s="8">
        <v>0</v>
      </c>
      <c r="AD41" s="8">
        <v>0</v>
      </c>
      <c r="AE41" s="8">
        <v>0</v>
      </c>
      <c r="AF41" s="8">
        <v>3.1355298206483975E-4</v>
      </c>
      <c r="AG41" s="8"/>
      <c r="AH41" s="8">
        <f t="shared" si="24"/>
        <v>5.7561788045109433E-2</v>
      </c>
      <c r="AI41" s="8">
        <v>5.2893063022752596E-2</v>
      </c>
      <c r="AJ41" s="8">
        <v>3.987112536255312E-3</v>
      </c>
      <c r="AK41" s="8">
        <v>0</v>
      </c>
      <c r="AL41" s="8">
        <v>0</v>
      </c>
      <c r="AM41" s="8">
        <v>0</v>
      </c>
      <c r="AN41" s="8">
        <v>0</v>
      </c>
      <c r="AO41" s="8">
        <v>0</v>
      </c>
      <c r="AP41" s="8">
        <v>6.8161248610152444E-4</v>
      </c>
      <c r="AQ41" s="8"/>
      <c r="AR41" s="8">
        <f t="shared" si="25"/>
        <v>8.2142996789847017E-2</v>
      </c>
      <c r="AS41" s="8">
        <v>7.5480537586467236E-2</v>
      </c>
      <c r="AT41" s="8">
        <v>5.6897706514904747E-3</v>
      </c>
      <c r="AU41" s="8">
        <v>0</v>
      </c>
      <c r="AV41" s="8">
        <v>0</v>
      </c>
      <c r="AW41" s="8">
        <v>0</v>
      </c>
      <c r="AX41" s="8">
        <v>0</v>
      </c>
      <c r="AY41" s="8">
        <v>0</v>
      </c>
      <c r="AZ41" s="8">
        <v>9.7268855188931472E-4</v>
      </c>
      <c r="BA41" s="8"/>
      <c r="BB41" s="8">
        <f t="shared" si="26"/>
        <v>4.3164222923191713E-2</v>
      </c>
      <c r="BC41" s="8">
        <f t="shared" si="27"/>
        <v>3.966325649257689E-2</v>
      </c>
      <c r="BD41" s="8">
        <f t="shared" si="28"/>
        <v>2.9898413544747174E-3</v>
      </c>
      <c r="BE41" s="8">
        <f t="shared" si="29"/>
        <v>0</v>
      </c>
      <c r="BF41" s="8">
        <f t="shared" si="30"/>
        <v>0</v>
      </c>
      <c r="BG41" s="8">
        <f t="shared" si="31"/>
        <v>0</v>
      </c>
      <c r="BH41" s="8">
        <f t="shared" si="32"/>
        <v>0</v>
      </c>
      <c r="BI41" s="8">
        <f t="shared" si="33"/>
        <v>0</v>
      </c>
      <c r="BJ41" s="8">
        <f t="shared" si="34"/>
        <v>5.1112507614010439E-4</v>
      </c>
    </row>
    <row r="42" spans="1:62" x14ac:dyDescent="0.25">
      <c r="A42" s="6" t="s">
        <v>46</v>
      </c>
      <c r="B42" s="9" t="s">
        <v>61</v>
      </c>
      <c r="C42" s="6" t="s">
        <v>94</v>
      </c>
      <c r="D42" s="8">
        <f t="shared" si="21"/>
        <v>4.8431620122796604</v>
      </c>
      <c r="E42" s="8">
        <v>2.2230651852145322</v>
      </c>
      <c r="F42" s="8">
        <v>2.2659664431748126</v>
      </c>
      <c r="G42" s="8">
        <v>2.3400686160152968E-3</v>
      </c>
      <c r="H42" s="8">
        <v>0</v>
      </c>
      <c r="I42" s="8">
        <v>1.248036595208158E-2</v>
      </c>
      <c r="J42" s="8">
        <v>0</v>
      </c>
      <c r="K42" s="8">
        <v>0.33930994932221797</v>
      </c>
      <c r="L42" s="8">
        <v>0</v>
      </c>
      <c r="M42" s="8"/>
      <c r="N42" s="8">
        <f t="shared" si="22"/>
        <v>7.3653198653198633</v>
      </c>
      <c r="O42" s="8">
        <v>3.3807636682495752</v>
      </c>
      <c r="P42" s="8">
        <v>3.4460064758824616</v>
      </c>
      <c r="Q42" s="8">
        <v>3.5586985981574479E-3</v>
      </c>
      <c r="R42" s="8">
        <v>0</v>
      </c>
      <c r="S42" s="8">
        <v>1.8979725856839724E-2</v>
      </c>
      <c r="T42" s="8">
        <v>0</v>
      </c>
      <c r="U42" s="8">
        <v>0.51601129673282997</v>
      </c>
      <c r="V42" s="8">
        <v>0</v>
      </c>
      <c r="W42" s="8"/>
      <c r="X42" s="8">
        <f t="shared" si="23"/>
        <v>9.7017973856209139</v>
      </c>
      <c r="Y42" s="8">
        <v>4.45323281511026</v>
      </c>
      <c r="Z42" s="8">
        <v>4.5391723957527388</v>
      </c>
      <c r="AA42" s="8">
        <v>4.6876134895897474E-3</v>
      </c>
      <c r="AB42" s="8">
        <v>0</v>
      </c>
      <c r="AC42" s="8">
        <v>2.5000605277811987E-2</v>
      </c>
      <c r="AD42" s="8">
        <v>0</v>
      </c>
      <c r="AE42" s="8">
        <v>0.67970395599051336</v>
      </c>
      <c r="AF42" s="8">
        <v>0</v>
      </c>
      <c r="AG42" s="8"/>
      <c r="AH42" s="8">
        <f t="shared" si="24"/>
        <v>9.918424440483264</v>
      </c>
      <c r="AI42" s="8">
        <v>4.5526670406470133</v>
      </c>
      <c r="AJ42" s="8">
        <v>4.6405255273963402</v>
      </c>
      <c r="AK42" s="8">
        <v>4.7922810954179077E-3</v>
      </c>
      <c r="AL42" s="8">
        <v>0</v>
      </c>
      <c r="AM42" s="8">
        <v>2.5558832508895509E-2</v>
      </c>
      <c r="AN42" s="8">
        <v>0</v>
      </c>
      <c r="AO42" s="8">
        <v>0.69488075883559652</v>
      </c>
      <c r="AP42" s="8">
        <v>0</v>
      </c>
      <c r="AQ42" s="8"/>
      <c r="AR42" s="8">
        <f t="shared" si="25"/>
        <v>11.682387601505246</v>
      </c>
      <c r="AS42" s="8">
        <v>5.3623457343034238</v>
      </c>
      <c r="AT42" s="8">
        <v>5.465829599351383</v>
      </c>
      <c r="AU42" s="8">
        <v>5.6445744571614973E-3</v>
      </c>
      <c r="AV42" s="8">
        <v>0</v>
      </c>
      <c r="AW42" s="8">
        <v>3.0104397104861323E-2</v>
      </c>
      <c r="AX42" s="8">
        <v>0</v>
      </c>
      <c r="AY42" s="8">
        <v>0.81846329628841719</v>
      </c>
      <c r="AZ42" s="8">
        <v>0</v>
      </c>
      <c r="BA42" s="8"/>
      <c r="BB42" s="8">
        <f t="shared" si="26"/>
        <v>8.7022182610417893</v>
      </c>
      <c r="BC42" s="8">
        <f t="shared" si="27"/>
        <v>3.9944148887049606</v>
      </c>
      <c r="BD42" s="8">
        <f t="shared" si="28"/>
        <v>4.0715000883115469</v>
      </c>
      <c r="BE42" s="8">
        <f t="shared" si="29"/>
        <v>4.20464725126838E-3</v>
      </c>
      <c r="BF42" s="8">
        <f t="shared" si="30"/>
        <v>0</v>
      </c>
      <c r="BG42" s="8">
        <f t="shared" si="31"/>
        <v>2.2424785340098025E-2</v>
      </c>
      <c r="BH42" s="8">
        <f t="shared" si="32"/>
        <v>0</v>
      </c>
      <c r="BI42" s="8">
        <f t="shared" si="33"/>
        <v>0.60967385143391506</v>
      </c>
      <c r="BJ42" s="8">
        <f t="shared" si="34"/>
        <v>0</v>
      </c>
    </row>
    <row r="43" spans="1:62" x14ac:dyDescent="0.25">
      <c r="A43" s="6" t="s">
        <v>46</v>
      </c>
      <c r="B43" s="9" t="s">
        <v>62</v>
      </c>
      <c r="C43" s="6" t="s">
        <v>94</v>
      </c>
      <c r="D43" s="8">
        <f t="shared" si="21"/>
        <v>2.5357293841561268</v>
      </c>
      <c r="E43" s="8">
        <v>1.4459944422047335</v>
      </c>
      <c r="F43" s="8">
        <v>0.76766752995766163</v>
      </c>
      <c r="G43" s="8">
        <v>0.20294658837961169</v>
      </c>
      <c r="H43" s="8">
        <v>0</v>
      </c>
      <c r="I43" s="8">
        <v>7.7207941231374005E-2</v>
      </c>
      <c r="J43" s="8">
        <v>1.4338617657255174E-2</v>
      </c>
      <c r="K43" s="8">
        <v>2.7574264725490721E-2</v>
      </c>
      <c r="L43" s="8">
        <v>0</v>
      </c>
      <c r="M43" s="8"/>
      <c r="N43" s="8">
        <f t="shared" si="22"/>
        <v>3.1409652042427729</v>
      </c>
      <c r="O43" s="8">
        <v>1.7911289181219119</v>
      </c>
      <c r="P43" s="8">
        <v>0.95089681694344075</v>
      </c>
      <c r="Q43" s="8">
        <v>0.25138651482412805</v>
      </c>
      <c r="R43" s="8">
        <v>0</v>
      </c>
      <c r="S43" s="8">
        <v>9.5636174117874784E-2</v>
      </c>
      <c r="T43" s="8">
        <v>1.7761003764748179E-2</v>
      </c>
      <c r="U43" s="8">
        <v>3.4155776470669565E-2</v>
      </c>
      <c r="V43" s="8">
        <v>0</v>
      </c>
      <c r="W43" s="8"/>
      <c r="X43" s="8">
        <f t="shared" si="23"/>
        <v>1.9200584637231575</v>
      </c>
      <c r="Y43" s="8">
        <v>1.094909371875189</v>
      </c>
      <c r="Z43" s="8">
        <v>0.58127911733419646</v>
      </c>
      <c r="AA43" s="8">
        <v>0.15367149078950021</v>
      </c>
      <c r="AB43" s="8">
        <v>0</v>
      </c>
      <c r="AC43" s="8">
        <v>5.8461980191657693E-2</v>
      </c>
      <c r="AD43" s="8">
        <v>1.085722489273643E-2</v>
      </c>
      <c r="AE43" s="8">
        <v>2.0879278639877742E-2</v>
      </c>
      <c r="AF43" s="8">
        <v>0</v>
      </c>
      <c r="AG43" s="8"/>
      <c r="AH43" s="8">
        <f t="shared" si="24"/>
        <v>1.65918095506512</v>
      </c>
      <c r="AI43" s="8">
        <v>0.94614451156606005</v>
      </c>
      <c r="AJ43" s="8">
        <v>0.50230097639205018</v>
      </c>
      <c r="AK43" s="8">
        <v>0.13279221214962247</v>
      </c>
      <c r="AL43" s="8">
        <v>0</v>
      </c>
      <c r="AM43" s="8">
        <v>5.0518776361269412E-2</v>
      </c>
      <c r="AN43" s="8">
        <v>9.3820584670928908E-3</v>
      </c>
      <c r="AO43" s="8">
        <v>1.8042420129024794E-2</v>
      </c>
      <c r="AP43" s="8">
        <v>0</v>
      </c>
      <c r="AQ43" s="8"/>
      <c r="AR43" s="8">
        <f t="shared" si="25"/>
        <v>3.1514003045890955</v>
      </c>
      <c r="AS43" s="8">
        <v>1.7970795125342776</v>
      </c>
      <c r="AT43" s="8">
        <v>0.95405594258112669</v>
      </c>
      <c r="AU43" s="8">
        <v>0.25222168596972316</v>
      </c>
      <c r="AV43" s="8">
        <v>0</v>
      </c>
      <c r="AW43" s="8">
        <v>9.5953902271090324E-2</v>
      </c>
      <c r="AX43" s="8">
        <v>1.7820010421773915E-2</v>
      </c>
      <c r="AY43" s="8">
        <v>3.4269250811103692E-2</v>
      </c>
      <c r="AZ43" s="8">
        <v>0</v>
      </c>
      <c r="BA43" s="8"/>
      <c r="BB43" s="8">
        <f t="shared" si="26"/>
        <v>2.481466862355254</v>
      </c>
      <c r="BC43" s="8">
        <f t="shared" si="27"/>
        <v>1.4150513512604344</v>
      </c>
      <c r="BD43" s="8">
        <f t="shared" si="28"/>
        <v>0.75124007664169512</v>
      </c>
      <c r="BE43" s="8">
        <f t="shared" si="29"/>
        <v>0.1986036984225171</v>
      </c>
      <c r="BF43" s="8">
        <f t="shared" si="30"/>
        <v>0</v>
      </c>
      <c r="BG43" s="8">
        <f t="shared" si="31"/>
        <v>7.5555754834653238E-2</v>
      </c>
      <c r="BH43" s="8">
        <f t="shared" si="32"/>
        <v>1.4031783040721318E-2</v>
      </c>
      <c r="BI43" s="8">
        <f t="shared" si="33"/>
        <v>2.6984198155233303E-2</v>
      </c>
      <c r="BJ43" s="8">
        <f t="shared" si="34"/>
        <v>0</v>
      </c>
    </row>
    <row r="44" spans="1:62" x14ac:dyDescent="0.25">
      <c r="A44" s="6" t="s">
        <v>46</v>
      </c>
      <c r="B44" s="9" t="s">
        <v>63</v>
      </c>
      <c r="C44" s="6" t="s">
        <v>94</v>
      </c>
      <c r="D44" s="8">
        <f t="shared" si="21"/>
        <v>7.4117399485046533</v>
      </c>
      <c r="E44" s="8">
        <v>3.1001541266302257</v>
      </c>
      <c r="F44" s="8">
        <v>3.010418445501025</v>
      </c>
      <c r="G44" s="8">
        <v>2.350220220050481E-2</v>
      </c>
      <c r="H44" s="8">
        <v>0</v>
      </c>
      <c r="I44" s="8">
        <v>0</v>
      </c>
      <c r="J44" s="8">
        <v>1.2627092273180314</v>
      </c>
      <c r="K44" s="8">
        <v>1.4955946854866701E-2</v>
      </c>
      <c r="L44" s="8">
        <v>0</v>
      </c>
      <c r="M44" s="8"/>
      <c r="N44" s="8">
        <f t="shared" si="22"/>
        <v>5.8953505644682105</v>
      </c>
      <c r="O44" s="8">
        <v>2.4658845975910562</v>
      </c>
      <c r="P44" s="8">
        <v>2.3945081998661601</v>
      </c>
      <c r="Q44" s="8">
        <v>1.8693818451758527E-2</v>
      </c>
      <c r="R44" s="8">
        <v>0</v>
      </c>
      <c r="S44" s="8">
        <v>0</v>
      </c>
      <c r="T44" s="8">
        <v>1.0043678822717534</v>
      </c>
      <c r="U44" s="8">
        <v>1.1896066287482699E-2</v>
      </c>
      <c r="V44" s="8">
        <v>0</v>
      </c>
      <c r="W44" s="8"/>
      <c r="X44" s="8">
        <f t="shared" si="23"/>
        <v>6.2202911467617339</v>
      </c>
      <c r="Y44" s="8">
        <v>2.601799496670878</v>
      </c>
      <c r="Z44" s="8">
        <v>2.5264889667879169</v>
      </c>
      <c r="AA44" s="8">
        <v>1.9724186397918446E-2</v>
      </c>
      <c r="AB44" s="8">
        <v>0</v>
      </c>
      <c r="AC44" s="8">
        <v>0</v>
      </c>
      <c r="AD44" s="8">
        <v>1.0597267419245271</v>
      </c>
      <c r="AE44" s="8">
        <v>1.2551754980493554E-2</v>
      </c>
      <c r="AF44" s="8">
        <v>0</v>
      </c>
      <c r="AG44" s="8"/>
      <c r="AH44" s="8">
        <f t="shared" si="24"/>
        <v>2.5066844919786093</v>
      </c>
      <c r="AI44" s="8">
        <v>1.0484863643300555</v>
      </c>
      <c r="AJ44" s="8">
        <v>1.0181373448249815</v>
      </c>
      <c r="AK44" s="8">
        <v>7.948552727519374E-3</v>
      </c>
      <c r="AL44" s="8">
        <v>0</v>
      </c>
      <c r="AM44" s="8">
        <v>0</v>
      </c>
      <c r="AN44" s="8">
        <v>0.42705406017854086</v>
      </c>
      <c r="AO44" s="8">
        <v>5.0581699175123286E-3</v>
      </c>
      <c r="AP44" s="8">
        <v>0</v>
      </c>
      <c r="AQ44" s="8"/>
      <c r="AR44" s="8">
        <f t="shared" si="25"/>
        <v>3.2494058229352345</v>
      </c>
      <c r="AS44" s="8">
        <v>1.3591489907982199</v>
      </c>
      <c r="AT44" s="8">
        <v>1.3198076692175684</v>
      </c>
      <c r="AU44" s="8">
        <v>1.0303679461599189E-2</v>
      </c>
      <c r="AV44" s="8">
        <v>0</v>
      </c>
      <c r="AW44" s="8">
        <v>0</v>
      </c>
      <c r="AX44" s="8">
        <v>0.55358859652773817</v>
      </c>
      <c r="AY44" s="8">
        <v>6.5568869301085731E-3</v>
      </c>
      <c r="AZ44" s="8">
        <v>0</v>
      </c>
      <c r="BA44" s="8"/>
      <c r="BB44" s="8">
        <f t="shared" si="26"/>
        <v>5.0566943949296883</v>
      </c>
      <c r="BC44" s="8">
        <f t="shared" si="27"/>
        <v>2.1150947152040867</v>
      </c>
      <c r="BD44" s="8">
        <f t="shared" si="28"/>
        <v>2.0538721252395304</v>
      </c>
      <c r="BE44" s="8">
        <f t="shared" si="29"/>
        <v>1.6034487847860067E-2</v>
      </c>
      <c r="BF44" s="8">
        <f t="shared" si="30"/>
        <v>0</v>
      </c>
      <c r="BG44" s="8">
        <f t="shared" si="31"/>
        <v>0</v>
      </c>
      <c r="BH44" s="8">
        <f t="shared" si="32"/>
        <v>0.86148930164411808</v>
      </c>
      <c r="BI44" s="8">
        <f t="shared" si="33"/>
        <v>1.0203764994092772E-2</v>
      </c>
      <c r="BJ44" s="8">
        <f t="shared" si="34"/>
        <v>0</v>
      </c>
    </row>
    <row r="45" spans="1:62" x14ac:dyDescent="0.25">
      <c r="A45" s="6" t="s">
        <v>46</v>
      </c>
      <c r="B45" s="9" t="s">
        <v>64</v>
      </c>
      <c r="C45" s="6" t="s">
        <v>94</v>
      </c>
      <c r="D45" s="8">
        <f t="shared" si="21"/>
        <v>5.044315706080412</v>
      </c>
      <c r="E45" s="8">
        <v>2.0113410726776326</v>
      </c>
      <c r="F45" s="8">
        <v>1.3249310240654244</v>
      </c>
      <c r="G45" s="8">
        <v>1.4207091703834069</v>
      </c>
      <c r="H45" s="8">
        <v>0</v>
      </c>
      <c r="I45" s="8">
        <v>0.27137141456761704</v>
      </c>
      <c r="J45" s="8">
        <v>0</v>
      </c>
      <c r="K45" s="8">
        <v>1.5963024386330411E-2</v>
      </c>
      <c r="L45" s="8">
        <v>0</v>
      </c>
      <c r="M45" s="8"/>
      <c r="N45" s="8">
        <f t="shared" si="22"/>
        <v>4.3015943751237868</v>
      </c>
      <c r="O45" s="8">
        <v>1.7151926938784718</v>
      </c>
      <c r="P45" s="8">
        <v>1.1298491554913743</v>
      </c>
      <c r="Q45" s="8">
        <v>1.2115249980570157</v>
      </c>
      <c r="R45" s="8">
        <v>0</v>
      </c>
      <c r="S45" s="8">
        <v>0.23141488726931764</v>
      </c>
      <c r="T45" s="8">
        <v>0</v>
      </c>
      <c r="U45" s="8">
        <v>1.3612640427606917E-2</v>
      </c>
      <c r="V45" s="8">
        <v>0</v>
      </c>
      <c r="W45" s="8"/>
      <c r="X45" s="8">
        <f t="shared" si="23"/>
        <v>2.4293176866706281</v>
      </c>
      <c r="Y45" s="8">
        <v>0.96865198898892124</v>
      </c>
      <c r="Z45" s="8">
        <v>0.63808027846095605</v>
      </c>
      <c r="AA45" s="8">
        <v>0.68420656365090471</v>
      </c>
      <c r="AB45" s="8">
        <v>0</v>
      </c>
      <c r="AC45" s="8">
        <v>0.13069114137152113</v>
      </c>
      <c r="AD45" s="8">
        <v>0</v>
      </c>
      <c r="AE45" s="8">
        <v>7.6877141983247715E-3</v>
      </c>
      <c r="AF45" s="8">
        <v>0</v>
      </c>
      <c r="AG45" s="8"/>
      <c r="AH45" s="8">
        <f t="shared" si="24"/>
        <v>2.6768914636561694</v>
      </c>
      <c r="AI45" s="8">
        <v>1.0673681152553081</v>
      </c>
      <c r="AJ45" s="8">
        <v>0.70310756798563945</v>
      </c>
      <c r="AK45" s="8">
        <v>0.75393462109303511</v>
      </c>
      <c r="AL45" s="8">
        <v>0</v>
      </c>
      <c r="AM45" s="8">
        <v>0.14400998380428762</v>
      </c>
      <c r="AN45" s="8">
        <v>0</v>
      </c>
      <c r="AO45" s="8">
        <v>8.4711755178992695E-3</v>
      </c>
      <c r="AP45" s="8">
        <v>0</v>
      </c>
      <c r="AQ45" s="8"/>
      <c r="AR45" s="8">
        <f t="shared" si="25"/>
        <v>2.4447910477322243</v>
      </c>
      <c r="AS45" s="8">
        <v>0.97482174688057044</v>
      </c>
      <c r="AT45" s="8">
        <v>0.6421444840562488</v>
      </c>
      <c r="AU45" s="8">
        <v>0.68856456724103776</v>
      </c>
      <c r="AV45" s="8">
        <v>0</v>
      </c>
      <c r="AW45" s="8">
        <v>0.13152356902356901</v>
      </c>
      <c r="AX45" s="8">
        <v>0</v>
      </c>
      <c r="AY45" s="8">
        <v>7.7366805307981772E-3</v>
      </c>
      <c r="AZ45" s="8">
        <v>0</v>
      </c>
      <c r="BA45" s="8"/>
      <c r="BB45" s="8">
        <f t="shared" si="26"/>
        <v>3.379382055852644</v>
      </c>
      <c r="BC45" s="8">
        <f t="shared" si="27"/>
        <v>1.3474751235361808</v>
      </c>
      <c r="BD45" s="8">
        <f t="shared" si="28"/>
        <v>0.8876225020119286</v>
      </c>
      <c r="BE45" s="8">
        <f t="shared" si="29"/>
        <v>0.95178798408508014</v>
      </c>
      <c r="BF45" s="8">
        <f t="shared" si="30"/>
        <v>0</v>
      </c>
      <c r="BG45" s="8">
        <f t="shared" si="31"/>
        <v>0.18180219920726251</v>
      </c>
      <c r="BH45" s="8">
        <f t="shared" si="32"/>
        <v>0</v>
      </c>
      <c r="BI45" s="8">
        <f t="shared" si="33"/>
        <v>1.0694247012191909E-2</v>
      </c>
      <c r="BJ45" s="8">
        <f t="shared" si="34"/>
        <v>0</v>
      </c>
    </row>
    <row r="46" spans="1:62" x14ac:dyDescent="0.25">
      <c r="A46" s="6" t="s">
        <v>46</v>
      </c>
      <c r="B46" s="9" t="s">
        <v>65</v>
      </c>
      <c r="C46" s="6" t="s">
        <v>94</v>
      </c>
      <c r="D46" s="8">
        <f t="shared" si="21"/>
        <v>2.5221578530402056</v>
      </c>
      <c r="E46" s="8">
        <v>0.32794014637638602</v>
      </c>
      <c r="F46" s="8">
        <v>1.5428093249979982</v>
      </c>
      <c r="G46" s="8">
        <v>0.29365549470976388</v>
      </c>
      <c r="H46" s="8">
        <v>0</v>
      </c>
      <c r="I46" s="8">
        <v>0.12223223637665299</v>
      </c>
      <c r="J46" s="8">
        <v>0</v>
      </c>
      <c r="K46" s="8">
        <v>0.23552065057940452</v>
      </c>
      <c r="L46" s="8">
        <v>0</v>
      </c>
      <c r="M46" s="8"/>
      <c r="N46" s="8">
        <f t="shared" si="22"/>
        <v>2.9863586848880956</v>
      </c>
      <c r="O46" s="8">
        <v>0.38829722853154919</v>
      </c>
      <c r="P46" s="8">
        <v>1.8267619615006969</v>
      </c>
      <c r="Q46" s="8">
        <v>0.34770251827597815</v>
      </c>
      <c r="R46" s="8">
        <v>0</v>
      </c>
      <c r="S46" s="8">
        <v>0.14472896699812285</v>
      </c>
      <c r="T46" s="8">
        <v>0</v>
      </c>
      <c r="U46" s="8">
        <v>0.27886800958174895</v>
      </c>
      <c r="V46" s="8">
        <v>0</v>
      </c>
      <c r="W46" s="8"/>
      <c r="X46" s="8">
        <f t="shared" si="23"/>
        <v>2.6459447415329764</v>
      </c>
      <c r="Y46" s="8">
        <v>0.34403536828442954</v>
      </c>
      <c r="Z46" s="8">
        <v>1.6185300280653845</v>
      </c>
      <c r="AA46" s="8">
        <v>0.30806803432742103</v>
      </c>
      <c r="AB46" s="8">
        <v>0</v>
      </c>
      <c r="AC46" s="8">
        <v>0.12823136454237832</v>
      </c>
      <c r="AD46" s="8">
        <v>0</v>
      </c>
      <c r="AE46" s="8">
        <v>0.24707994631336308</v>
      </c>
      <c r="AF46" s="8">
        <v>0</v>
      </c>
      <c r="AG46" s="8"/>
      <c r="AH46" s="8">
        <f t="shared" si="24"/>
        <v>1.2533422459893047</v>
      </c>
      <c r="AI46" s="8">
        <v>0.16296412181894032</v>
      </c>
      <c r="AJ46" s="8">
        <v>0.76667211855728745</v>
      </c>
      <c r="AK46" s="8">
        <v>0.14592696362877841</v>
      </c>
      <c r="AL46" s="8">
        <v>0</v>
      </c>
      <c r="AM46" s="8">
        <v>6.0741172677968677E-2</v>
      </c>
      <c r="AN46" s="8">
        <v>0</v>
      </c>
      <c r="AO46" s="8">
        <v>0.11703786930632989</v>
      </c>
      <c r="AP46" s="8">
        <v>0</v>
      </c>
      <c r="AQ46" s="8"/>
      <c r="AR46" s="8">
        <f t="shared" si="25"/>
        <v>2.4293176866706276</v>
      </c>
      <c r="AS46" s="8">
        <v>0.31586872994535348</v>
      </c>
      <c r="AT46" s="8">
        <v>1.4860187976974581</v>
      </c>
      <c r="AU46" s="8">
        <v>0.28284608999652111</v>
      </c>
      <c r="AV46" s="8">
        <v>0</v>
      </c>
      <c r="AW46" s="8">
        <v>0.117732890252359</v>
      </c>
      <c r="AX46" s="8">
        <v>0</v>
      </c>
      <c r="AY46" s="8">
        <v>0.22685117877893565</v>
      </c>
      <c r="AZ46" s="8">
        <v>0</v>
      </c>
      <c r="BA46" s="8"/>
      <c r="BB46" s="8">
        <f t="shared" si="26"/>
        <v>2.3674242424242422</v>
      </c>
      <c r="BC46" s="8">
        <f t="shared" si="27"/>
        <v>0.30782111899133169</v>
      </c>
      <c r="BD46" s="8">
        <f t="shared" si="28"/>
        <v>1.4481584461637651</v>
      </c>
      <c r="BE46" s="8">
        <f t="shared" si="29"/>
        <v>0.27563982018769251</v>
      </c>
      <c r="BF46" s="8">
        <f t="shared" si="30"/>
        <v>0</v>
      </c>
      <c r="BG46" s="8">
        <f t="shared" si="31"/>
        <v>0.11473332616949636</v>
      </c>
      <c r="BH46" s="8">
        <f t="shared" si="32"/>
        <v>0</v>
      </c>
      <c r="BI46" s="8">
        <f t="shared" si="33"/>
        <v>0.22107153091195642</v>
      </c>
      <c r="BJ46" s="8">
        <f t="shared" si="34"/>
        <v>0</v>
      </c>
    </row>
    <row r="47" spans="1:62" x14ac:dyDescent="0.25">
      <c r="A47" s="6" t="s">
        <v>46</v>
      </c>
      <c r="B47" s="9" t="s">
        <v>66</v>
      </c>
      <c r="C47" s="6" t="s">
        <v>94</v>
      </c>
      <c r="D47" s="8">
        <f t="shared" si="21"/>
        <v>1.175975440681323</v>
      </c>
      <c r="E47" s="8">
        <v>0.99051507575823561</v>
      </c>
      <c r="F47" s="8">
        <v>0.150980409754288</v>
      </c>
      <c r="G47" s="8">
        <v>1.306058907909066E-2</v>
      </c>
      <c r="H47" s="8">
        <v>0</v>
      </c>
      <c r="I47" s="8">
        <v>0</v>
      </c>
      <c r="J47" s="8">
        <v>2.141936608970868E-2</v>
      </c>
      <c r="K47" s="8">
        <v>0</v>
      </c>
      <c r="L47" s="8">
        <v>0</v>
      </c>
      <c r="M47" s="8"/>
      <c r="N47" s="8">
        <f t="shared" si="22"/>
        <v>1.392602495543672</v>
      </c>
      <c r="O47" s="8">
        <v>1.1729783791873845</v>
      </c>
      <c r="P47" s="8">
        <v>0.17879259049849894</v>
      </c>
      <c r="Q47" s="8">
        <v>1.5466487067344202E-2</v>
      </c>
      <c r="R47" s="8">
        <v>0</v>
      </c>
      <c r="S47" s="8">
        <v>0</v>
      </c>
      <c r="T47" s="8">
        <v>2.5365038790444494E-2</v>
      </c>
      <c r="U47" s="8">
        <v>0</v>
      </c>
      <c r="V47" s="8">
        <v>0</v>
      </c>
      <c r="W47" s="8"/>
      <c r="X47" s="8">
        <f t="shared" si="23"/>
        <v>1.2533422459893049</v>
      </c>
      <c r="Y47" s="8">
        <v>1.0556805412686459</v>
      </c>
      <c r="Z47" s="8">
        <v>0.16091333144864908</v>
      </c>
      <c r="AA47" s="8">
        <v>1.391983836060978E-2</v>
      </c>
      <c r="AB47" s="8">
        <v>0</v>
      </c>
      <c r="AC47" s="8">
        <v>0</v>
      </c>
      <c r="AD47" s="8">
        <v>2.2828534911400043E-2</v>
      </c>
      <c r="AE47" s="8">
        <v>0</v>
      </c>
      <c r="AF47" s="8">
        <v>0</v>
      </c>
      <c r="AG47" s="8"/>
      <c r="AH47" s="8">
        <f t="shared" si="24"/>
        <v>1.0521885521885521</v>
      </c>
      <c r="AI47" s="8">
        <v>0.88625033094157923</v>
      </c>
      <c r="AJ47" s="8">
        <v>0.13508773504331034</v>
      </c>
      <c r="AK47" s="8">
        <v>1.1685790228660063E-2</v>
      </c>
      <c r="AL47" s="8">
        <v>0</v>
      </c>
      <c r="AM47" s="8">
        <v>0</v>
      </c>
      <c r="AN47" s="8">
        <v>1.9164695975002508E-2</v>
      </c>
      <c r="AO47" s="8">
        <v>0</v>
      </c>
      <c r="AP47" s="8">
        <v>0</v>
      </c>
      <c r="AQ47" s="8"/>
      <c r="AR47" s="8">
        <f t="shared" si="25"/>
        <v>1.2997623291740936</v>
      </c>
      <c r="AS47" s="8">
        <v>1.094779820574892</v>
      </c>
      <c r="AT47" s="8">
        <v>0.16687308446526569</v>
      </c>
      <c r="AU47" s="8">
        <v>1.4435387929521254E-2</v>
      </c>
      <c r="AV47" s="8">
        <v>0</v>
      </c>
      <c r="AW47" s="8">
        <v>0</v>
      </c>
      <c r="AX47" s="8">
        <v>2.3674036204414863E-2</v>
      </c>
      <c r="AY47" s="8">
        <v>0</v>
      </c>
      <c r="AZ47" s="8">
        <v>0</v>
      </c>
      <c r="BA47" s="8"/>
      <c r="BB47" s="8">
        <f t="shared" si="26"/>
        <v>1.2347742127153889</v>
      </c>
      <c r="BC47" s="8">
        <f t="shared" si="27"/>
        <v>1.0400408295461474</v>
      </c>
      <c r="BD47" s="8">
        <f t="shared" si="28"/>
        <v>0.15852943024200244</v>
      </c>
      <c r="BE47" s="8">
        <f t="shared" si="29"/>
        <v>1.3713618533045193E-2</v>
      </c>
      <c r="BF47" s="8">
        <f t="shared" si="30"/>
        <v>0</v>
      </c>
      <c r="BG47" s="8">
        <f t="shared" si="31"/>
        <v>0</v>
      </c>
      <c r="BH47" s="8">
        <f t="shared" si="32"/>
        <v>2.2490334394194116E-2</v>
      </c>
      <c r="BI47" s="8">
        <f t="shared" si="33"/>
        <v>0</v>
      </c>
      <c r="BJ47" s="8">
        <f t="shared" si="34"/>
        <v>0</v>
      </c>
    </row>
    <row r="48" spans="1:62" x14ac:dyDescent="0.25">
      <c r="A48" s="6" t="s">
        <v>46</v>
      </c>
      <c r="B48" s="9" t="s">
        <v>67</v>
      </c>
      <c r="C48" s="6" t="s">
        <v>94</v>
      </c>
      <c r="D48" s="8">
        <f t="shared" si="21"/>
        <v>0.80461477520301039</v>
      </c>
      <c r="E48" s="8">
        <v>0.43888078647436929</v>
      </c>
      <c r="F48" s="8">
        <v>0.18005365598948483</v>
      </c>
      <c r="G48" s="8">
        <v>0.16880030249014208</v>
      </c>
      <c r="H48" s="8">
        <v>0</v>
      </c>
      <c r="I48" s="8">
        <v>1.1253353499342802E-2</v>
      </c>
      <c r="J48" s="8">
        <v>0</v>
      </c>
      <c r="K48" s="8">
        <v>5.6266767496714011E-3</v>
      </c>
      <c r="L48" s="8">
        <v>0</v>
      </c>
      <c r="M48" s="8"/>
      <c r="N48" s="8">
        <f t="shared" si="22"/>
        <v>0.99029510794216669</v>
      </c>
      <c r="O48" s="8">
        <v>0.54016096796845459</v>
      </c>
      <c r="P48" s="8">
        <v>0.22160449967936599</v>
      </c>
      <c r="Q48" s="8">
        <v>0.20775421844940561</v>
      </c>
      <c r="R48" s="8">
        <v>0</v>
      </c>
      <c r="S48" s="8">
        <v>1.3850281229960374E-2</v>
      </c>
      <c r="T48" s="8">
        <v>0</v>
      </c>
      <c r="U48" s="8">
        <v>6.9251406149801872E-3</v>
      </c>
      <c r="V48" s="8">
        <v>0</v>
      </c>
      <c r="W48" s="8"/>
      <c r="X48" s="8">
        <f t="shared" si="23"/>
        <v>1.0212418300653596</v>
      </c>
      <c r="Y48" s="8">
        <v>0.55704099821746877</v>
      </c>
      <c r="Z48" s="8">
        <v>0.22852964029434622</v>
      </c>
      <c r="AA48" s="8">
        <v>0.21424653777594954</v>
      </c>
      <c r="AB48" s="8">
        <v>0</v>
      </c>
      <c r="AC48" s="8">
        <v>1.4283102518396639E-2</v>
      </c>
      <c r="AD48" s="8">
        <v>0</v>
      </c>
      <c r="AE48" s="8">
        <v>7.1415512591983194E-3</v>
      </c>
      <c r="AF48" s="8">
        <v>0</v>
      </c>
      <c r="AG48" s="8"/>
      <c r="AH48" s="8">
        <f t="shared" si="24"/>
        <v>0.64988116458704692</v>
      </c>
      <c r="AI48" s="8">
        <v>0.35448063522929829</v>
      </c>
      <c r="AJ48" s="8">
        <v>0.14542795291458391</v>
      </c>
      <c r="AK48" s="8">
        <v>0.13633870585742244</v>
      </c>
      <c r="AL48" s="8">
        <v>0</v>
      </c>
      <c r="AM48" s="8">
        <v>9.0892470571614942E-3</v>
      </c>
      <c r="AN48" s="8">
        <v>0</v>
      </c>
      <c r="AO48" s="8">
        <v>4.5446235285807471E-3</v>
      </c>
      <c r="AP48" s="8">
        <v>0</v>
      </c>
      <c r="AQ48" s="8"/>
      <c r="AR48" s="8">
        <f t="shared" si="25"/>
        <v>2.027010299069123</v>
      </c>
      <c r="AS48" s="8">
        <v>1.1056419813104306</v>
      </c>
      <c r="AT48" s="8">
        <v>0.4535967102812023</v>
      </c>
      <c r="AU48" s="8">
        <v>0.42524691588862712</v>
      </c>
      <c r="AV48" s="8">
        <v>0</v>
      </c>
      <c r="AW48" s="8">
        <v>2.8349794392575144E-2</v>
      </c>
      <c r="AX48" s="8">
        <v>0</v>
      </c>
      <c r="AY48" s="8">
        <v>1.4174897196287572E-2</v>
      </c>
      <c r="AZ48" s="8">
        <v>0</v>
      </c>
      <c r="BA48" s="8"/>
      <c r="BB48" s="8">
        <f t="shared" si="26"/>
        <v>1.0986086353733413</v>
      </c>
      <c r="BC48" s="8">
        <f t="shared" si="27"/>
        <v>0.59924107384000425</v>
      </c>
      <c r="BD48" s="8">
        <f t="shared" si="28"/>
        <v>0.24584249183179666</v>
      </c>
      <c r="BE48" s="8">
        <f t="shared" si="29"/>
        <v>0.23047733609230936</v>
      </c>
      <c r="BF48" s="8">
        <f t="shared" si="30"/>
        <v>0</v>
      </c>
      <c r="BG48" s="8">
        <f t="shared" si="31"/>
        <v>1.5365155739487291E-2</v>
      </c>
      <c r="BH48" s="8">
        <f t="shared" si="32"/>
        <v>0</v>
      </c>
      <c r="BI48" s="8">
        <f t="shared" si="33"/>
        <v>7.6825778697436455E-3</v>
      </c>
      <c r="BJ48" s="8">
        <f t="shared" si="34"/>
        <v>0</v>
      </c>
    </row>
    <row r="49" spans="1:62" x14ac:dyDescent="0.25">
      <c r="A49" s="6" t="s">
        <v>46</v>
      </c>
      <c r="B49" s="9" t="s">
        <v>68</v>
      </c>
      <c r="C49" s="6" t="s">
        <v>94</v>
      </c>
      <c r="D49" s="8">
        <f t="shared" si="21"/>
        <v>1.4304570754664934</v>
      </c>
      <c r="E49" s="8">
        <v>0.87872124034557053</v>
      </c>
      <c r="F49" s="8">
        <v>0.50896997742669525</v>
      </c>
      <c r="G49" s="8">
        <v>0</v>
      </c>
      <c r="H49" s="8">
        <v>0</v>
      </c>
      <c r="I49" s="8">
        <v>0</v>
      </c>
      <c r="J49" s="8">
        <v>0</v>
      </c>
      <c r="K49" s="8">
        <v>4.2765857694227569E-2</v>
      </c>
      <c r="L49" s="8">
        <v>0</v>
      </c>
      <c r="M49" s="8"/>
      <c r="N49" s="8">
        <f t="shared" si="22"/>
        <v>1.7914135337617767</v>
      </c>
      <c r="O49" s="8">
        <v>1.1004546374421165</v>
      </c>
      <c r="P49" s="8">
        <v>0.63740165397361825</v>
      </c>
      <c r="Q49" s="8">
        <v>0</v>
      </c>
      <c r="R49" s="8">
        <v>0</v>
      </c>
      <c r="S49" s="8">
        <v>0</v>
      </c>
      <c r="T49" s="8">
        <v>0</v>
      </c>
      <c r="U49" s="8">
        <v>5.3557242346042006E-2</v>
      </c>
      <c r="V49" s="8">
        <v>0</v>
      </c>
      <c r="W49" s="8"/>
      <c r="X49" s="8">
        <f t="shared" si="23"/>
        <v>1.8983635954788975</v>
      </c>
      <c r="Y49" s="8">
        <v>1.1661534217670189</v>
      </c>
      <c r="Z49" s="8">
        <v>0.67545548406159528</v>
      </c>
      <c r="AA49" s="8">
        <v>0</v>
      </c>
      <c r="AB49" s="8">
        <v>0</v>
      </c>
      <c r="AC49" s="8">
        <v>0</v>
      </c>
      <c r="AD49" s="8">
        <v>0</v>
      </c>
      <c r="AE49" s="8">
        <v>5.6754689650283303E-2</v>
      </c>
      <c r="AF49" s="8">
        <v>0</v>
      </c>
      <c r="AG49" s="8"/>
      <c r="AH49" s="8">
        <f t="shared" si="24"/>
        <v>1.06950061717121</v>
      </c>
      <c r="AI49" s="8">
        <v>0.65698784324902482</v>
      </c>
      <c r="AJ49" s="8">
        <v>0.38053830087977203</v>
      </c>
      <c r="AK49" s="8">
        <v>0</v>
      </c>
      <c r="AL49" s="8">
        <v>0</v>
      </c>
      <c r="AM49" s="8">
        <v>0</v>
      </c>
      <c r="AN49" s="8">
        <v>0</v>
      </c>
      <c r="AO49" s="8">
        <v>3.1974473042413132E-2</v>
      </c>
      <c r="AP49" s="8">
        <v>0</v>
      </c>
      <c r="AQ49" s="8"/>
      <c r="AR49" s="8">
        <f t="shared" si="25"/>
        <v>1.4304570754664929</v>
      </c>
      <c r="AS49" s="8">
        <v>0.87872124034557042</v>
      </c>
      <c r="AT49" s="8">
        <v>0.50896997742669503</v>
      </c>
      <c r="AU49" s="8">
        <v>0</v>
      </c>
      <c r="AV49" s="8">
        <v>0</v>
      </c>
      <c r="AW49" s="8">
        <v>0</v>
      </c>
      <c r="AX49" s="8">
        <v>0</v>
      </c>
      <c r="AY49" s="8">
        <v>4.2765857694227555E-2</v>
      </c>
      <c r="AZ49" s="8">
        <v>0</v>
      </c>
      <c r="BA49" s="8"/>
      <c r="BB49" s="8">
        <f t="shared" si="26"/>
        <v>1.524038379468974</v>
      </c>
      <c r="BC49" s="8">
        <f t="shared" si="27"/>
        <v>0.93620767662986015</v>
      </c>
      <c r="BD49" s="8">
        <f t="shared" si="28"/>
        <v>0.54226707875367519</v>
      </c>
      <c r="BE49" s="8">
        <f t="shared" si="29"/>
        <v>0</v>
      </c>
      <c r="BF49" s="8">
        <f t="shared" si="30"/>
        <v>0</v>
      </c>
      <c r="BG49" s="8">
        <f t="shared" si="31"/>
        <v>0</v>
      </c>
      <c r="BH49" s="8">
        <f t="shared" si="32"/>
        <v>0</v>
      </c>
      <c r="BI49" s="8">
        <f t="shared" si="33"/>
        <v>4.5563624085438716E-2</v>
      </c>
      <c r="BJ49" s="8">
        <f t="shared" si="34"/>
        <v>0</v>
      </c>
    </row>
    <row r="50" spans="1:62" x14ac:dyDescent="0.25">
      <c r="A50" s="6" t="s">
        <v>46</v>
      </c>
      <c r="B50" s="9" t="s">
        <v>69</v>
      </c>
      <c r="C50" s="6" t="s">
        <v>94</v>
      </c>
      <c r="D50" s="8">
        <f t="shared" si="21"/>
        <v>0.29399386017033069</v>
      </c>
      <c r="E50" s="8">
        <v>1.2563840178219264E-2</v>
      </c>
      <c r="F50" s="8">
        <v>0.13568947392476802</v>
      </c>
      <c r="G50" s="8">
        <v>2.5127680356438527E-3</v>
      </c>
      <c r="H50" s="8">
        <v>0</v>
      </c>
      <c r="I50" s="8">
        <v>0</v>
      </c>
      <c r="J50" s="8">
        <v>0.14322777803169959</v>
      </c>
      <c r="K50" s="8">
        <v>0</v>
      </c>
      <c r="L50" s="8">
        <v>0</v>
      </c>
      <c r="M50" s="8"/>
      <c r="N50" s="8">
        <f t="shared" si="22"/>
        <v>0.35588730441671618</v>
      </c>
      <c r="O50" s="8">
        <v>1.5208859163107527E-2</v>
      </c>
      <c r="P50" s="8">
        <v>0.16425567896156132</v>
      </c>
      <c r="Q50" s="8">
        <v>3.041771832621506E-3</v>
      </c>
      <c r="R50" s="8">
        <v>0</v>
      </c>
      <c r="S50" s="8">
        <v>0</v>
      </c>
      <c r="T50" s="8">
        <v>0.17338099445942584</v>
      </c>
      <c r="U50" s="8">
        <v>0</v>
      </c>
      <c r="V50" s="8">
        <v>0</v>
      </c>
      <c r="W50" s="8"/>
      <c r="X50" s="8">
        <f t="shared" si="23"/>
        <v>0.32494058229352352</v>
      </c>
      <c r="Y50" s="8">
        <v>1.3886349670663396E-2</v>
      </c>
      <c r="Z50" s="8">
        <v>0.1499725764431647</v>
      </c>
      <c r="AA50" s="8">
        <v>2.7772699341326794E-3</v>
      </c>
      <c r="AB50" s="8">
        <v>0</v>
      </c>
      <c r="AC50" s="8">
        <v>0</v>
      </c>
      <c r="AD50" s="8">
        <v>0.1583043862455627</v>
      </c>
      <c r="AE50" s="8">
        <v>0</v>
      </c>
      <c r="AF50" s="8">
        <v>0</v>
      </c>
      <c r="AG50" s="8"/>
      <c r="AH50" s="8">
        <f t="shared" si="24"/>
        <v>0.1856803327391563</v>
      </c>
      <c r="AI50" s="8">
        <v>7.935056954664798E-3</v>
      </c>
      <c r="AJ50" s="8">
        <v>8.5698615110379822E-2</v>
      </c>
      <c r="AK50" s="8">
        <v>1.5870113909329593E-3</v>
      </c>
      <c r="AL50" s="8">
        <v>0</v>
      </c>
      <c r="AM50" s="8">
        <v>0</v>
      </c>
      <c r="AN50" s="8">
        <v>9.0459649283178692E-2</v>
      </c>
      <c r="AO50" s="8">
        <v>0</v>
      </c>
      <c r="AP50" s="8">
        <v>0</v>
      </c>
      <c r="AQ50" s="8"/>
      <c r="AR50" s="8">
        <f t="shared" si="25"/>
        <v>0.4023073876015052</v>
      </c>
      <c r="AS50" s="8">
        <v>1.7192623401773726E-2</v>
      </c>
      <c r="AT50" s="8">
        <v>0.18568033273915627</v>
      </c>
      <c r="AU50" s="8">
        <v>3.4385246803547462E-3</v>
      </c>
      <c r="AV50" s="8">
        <v>0</v>
      </c>
      <c r="AW50" s="8">
        <v>0</v>
      </c>
      <c r="AX50" s="8">
        <v>0.1959959067802205</v>
      </c>
      <c r="AY50" s="8">
        <v>0</v>
      </c>
      <c r="AZ50" s="8">
        <v>0</v>
      </c>
      <c r="BA50" s="8"/>
      <c r="BB50" s="8">
        <f t="shared" si="26"/>
        <v>0.31256189344424634</v>
      </c>
      <c r="BC50" s="8">
        <f t="shared" si="27"/>
        <v>1.3357345873685745E-2</v>
      </c>
      <c r="BD50" s="8">
        <f t="shared" si="28"/>
        <v>0.14425933543580602</v>
      </c>
      <c r="BE50" s="8">
        <f t="shared" si="29"/>
        <v>2.6714691747371485E-3</v>
      </c>
      <c r="BF50" s="8">
        <f t="shared" si="30"/>
        <v>0</v>
      </c>
      <c r="BG50" s="8">
        <f t="shared" si="31"/>
        <v>0</v>
      </c>
      <c r="BH50" s="8">
        <f t="shared" si="32"/>
        <v>0.15227374296001744</v>
      </c>
      <c r="BI50" s="8">
        <f t="shared" si="33"/>
        <v>0</v>
      </c>
      <c r="BJ50" s="8">
        <f t="shared" si="34"/>
        <v>0</v>
      </c>
    </row>
    <row r="51" spans="1:62" x14ac:dyDescent="0.25">
      <c r="A51" s="6" t="s">
        <v>46</v>
      </c>
      <c r="B51" s="9" t="s">
        <v>70</v>
      </c>
      <c r="C51" s="6" t="s">
        <v>94</v>
      </c>
      <c r="D51" s="8">
        <f t="shared" si="21"/>
        <v>1.7464790490049584</v>
      </c>
      <c r="E51" s="8">
        <v>0.59992515413295089</v>
      </c>
      <c r="F51" s="8">
        <v>1.0800329033922476</v>
      </c>
      <c r="G51" s="8">
        <v>0</v>
      </c>
      <c r="H51" s="8">
        <v>0</v>
      </c>
      <c r="I51" s="8">
        <v>0</v>
      </c>
      <c r="J51" s="8">
        <v>0</v>
      </c>
      <c r="K51" s="8">
        <v>3.991259488785602E-2</v>
      </c>
      <c r="L51" s="8">
        <v>2.6608396591904008E-2</v>
      </c>
      <c r="M51" s="8"/>
      <c r="N51" s="8">
        <f t="shared" si="22"/>
        <v>1.7717903395702479</v>
      </c>
      <c r="O51" s="8">
        <v>0.60861972158415301</v>
      </c>
      <c r="P51" s="8">
        <v>1.0956855541660484</v>
      </c>
      <c r="Q51" s="8">
        <v>0</v>
      </c>
      <c r="R51" s="8">
        <v>0</v>
      </c>
      <c r="S51" s="8">
        <v>0</v>
      </c>
      <c r="T51" s="8">
        <v>0</v>
      </c>
      <c r="U51" s="8">
        <v>4.0491038292027846E-2</v>
      </c>
      <c r="V51" s="8">
        <v>2.6994025528018564E-2</v>
      </c>
      <c r="W51" s="8"/>
      <c r="X51" s="8">
        <f t="shared" si="23"/>
        <v>2.3792613131371896</v>
      </c>
      <c r="Y51" s="8">
        <v>0.81728934041300549</v>
      </c>
      <c r="Z51" s="8">
        <v>1.4713491727372647</v>
      </c>
      <c r="AA51" s="8">
        <v>0</v>
      </c>
      <c r="AB51" s="8">
        <v>0</v>
      </c>
      <c r="AC51" s="8">
        <v>0</v>
      </c>
      <c r="AD51" s="8">
        <v>0</v>
      </c>
      <c r="AE51" s="8">
        <v>5.4373679992151674E-2</v>
      </c>
      <c r="AF51" s="8">
        <v>3.6249119994767778E-2</v>
      </c>
      <c r="AG51" s="8"/>
      <c r="AH51" s="8">
        <f t="shared" si="24"/>
        <v>2.2020822791801646</v>
      </c>
      <c r="AI51" s="8">
        <v>0.75642736825459012</v>
      </c>
      <c r="AJ51" s="8">
        <v>1.3617806173206599</v>
      </c>
      <c r="AK51" s="8">
        <v>0</v>
      </c>
      <c r="AL51" s="8">
        <v>0</v>
      </c>
      <c r="AM51" s="8">
        <v>0</v>
      </c>
      <c r="AN51" s="8">
        <v>0</v>
      </c>
      <c r="AO51" s="8">
        <v>5.0324576162948886E-2</v>
      </c>
      <c r="AP51" s="8">
        <v>3.3549717441965929E-2</v>
      </c>
      <c r="AQ51" s="8"/>
      <c r="AR51" s="8">
        <f t="shared" si="25"/>
        <v>2.8728314791603302</v>
      </c>
      <c r="AS51" s="8">
        <v>0.98683340571144806</v>
      </c>
      <c r="AT51" s="8">
        <v>1.7765758628263784</v>
      </c>
      <c r="AU51" s="8">
        <v>0</v>
      </c>
      <c r="AV51" s="8">
        <v>0</v>
      </c>
      <c r="AW51" s="8">
        <v>0</v>
      </c>
      <c r="AX51" s="8">
        <v>0</v>
      </c>
      <c r="AY51" s="8">
        <v>6.5653326373502283E-2</v>
      </c>
      <c r="AZ51" s="8">
        <v>4.3768884249001529E-2</v>
      </c>
      <c r="BA51" s="8"/>
      <c r="BB51" s="8">
        <f t="shared" si="26"/>
        <v>2.1944888920105781</v>
      </c>
      <c r="BC51" s="8">
        <f t="shared" si="27"/>
        <v>0.75381899801922958</v>
      </c>
      <c r="BD51" s="8">
        <f t="shared" si="28"/>
        <v>1.3570848220885199</v>
      </c>
      <c r="BE51" s="8">
        <f t="shared" si="29"/>
        <v>0</v>
      </c>
      <c r="BF51" s="8">
        <f t="shared" si="30"/>
        <v>0</v>
      </c>
      <c r="BG51" s="8">
        <f t="shared" si="31"/>
        <v>0</v>
      </c>
      <c r="BH51" s="8">
        <f t="shared" si="32"/>
        <v>0</v>
      </c>
      <c r="BI51" s="8">
        <f t="shared" si="33"/>
        <v>5.0151043141697341E-2</v>
      </c>
      <c r="BJ51" s="8">
        <f t="shared" si="34"/>
        <v>3.3434028761131565E-2</v>
      </c>
    </row>
    <row r="52" spans="1:62" x14ac:dyDescent="0.25">
      <c r="A52" s="6" t="s">
        <v>46</v>
      </c>
      <c r="B52" s="9" t="s">
        <v>32</v>
      </c>
      <c r="C52" s="6" t="s">
        <v>94</v>
      </c>
      <c r="D52" s="8">
        <f t="shared" si="21"/>
        <v>0.69630124777183589</v>
      </c>
      <c r="E52" s="8">
        <v>0.30561638476863384</v>
      </c>
      <c r="F52" s="8">
        <v>0.33397254418015659</v>
      </c>
      <c r="G52" s="8">
        <v>0</v>
      </c>
      <c r="H52" s="8">
        <v>0</v>
      </c>
      <c r="I52" s="8">
        <v>0</v>
      </c>
      <c r="J52" s="8">
        <v>0</v>
      </c>
      <c r="K52" s="8">
        <v>5.671231882304547E-2</v>
      </c>
      <c r="L52" s="8">
        <v>0</v>
      </c>
      <c r="M52" s="8"/>
      <c r="N52" s="8">
        <f t="shared" si="22"/>
        <v>0.66535452564864328</v>
      </c>
      <c r="O52" s="8">
        <v>0.29203343433447232</v>
      </c>
      <c r="P52" s="8">
        <v>0.31912931999437194</v>
      </c>
      <c r="Q52" s="8">
        <v>0</v>
      </c>
      <c r="R52" s="8">
        <v>0</v>
      </c>
      <c r="S52" s="8">
        <v>0</v>
      </c>
      <c r="T52" s="8">
        <v>0</v>
      </c>
      <c r="U52" s="8">
        <v>5.4191771319798999E-2</v>
      </c>
      <c r="V52" s="8">
        <v>0</v>
      </c>
      <c r="W52" s="8"/>
      <c r="X52" s="8">
        <f t="shared" si="23"/>
        <v>0.60346108140225785</v>
      </c>
      <c r="Y52" s="8">
        <v>0.26486753346614933</v>
      </c>
      <c r="Z52" s="8">
        <v>0.28944287162280247</v>
      </c>
      <c r="AA52" s="8">
        <v>0</v>
      </c>
      <c r="AB52" s="8">
        <v>0</v>
      </c>
      <c r="AC52" s="8">
        <v>0</v>
      </c>
      <c r="AD52" s="8">
        <v>0</v>
      </c>
      <c r="AE52" s="8">
        <v>4.9150676313306073E-2</v>
      </c>
      <c r="AF52" s="8">
        <v>0</v>
      </c>
      <c r="AG52" s="8"/>
      <c r="AH52" s="8">
        <f t="shared" si="24"/>
        <v>0.34041394335511976</v>
      </c>
      <c r="AI52" s="8">
        <v>0.14941245477577658</v>
      </c>
      <c r="AJ52" s="8">
        <v>0.16327546604363211</v>
      </c>
      <c r="AK52" s="8">
        <v>0</v>
      </c>
      <c r="AL52" s="8">
        <v>0</v>
      </c>
      <c r="AM52" s="8">
        <v>0</v>
      </c>
      <c r="AN52" s="8">
        <v>0</v>
      </c>
      <c r="AO52" s="8">
        <v>2.7726022535711121E-2</v>
      </c>
      <c r="AP52" s="8">
        <v>0</v>
      </c>
      <c r="AQ52" s="8"/>
      <c r="AR52" s="8">
        <f t="shared" si="25"/>
        <v>0.60346108140225785</v>
      </c>
      <c r="AS52" s="8">
        <v>0.26486753346614933</v>
      </c>
      <c r="AT52" s="8">
        <v>0.28944287162280247</v>
      </c>
      <c r="AU52" s="8">
        <v>0</v>
      </c>
      <c r="AV52" s="8">
        <v>0</v>
      </c>
      <c r="AW52" s="8">
        <v>0</v>
      </c>
      <c r="AX52" s="8">
        <v>0</v>
      </c>
      <c r="AY52" s="8">
        <v>4.9150676313306073E-2</v>
      </c>
      <c r="AZ52" s="8">
        <v>0</v>
      </c>
      <c r="BA52" s="8"/>
      <c r="BB52" s="8">
        <f t="shared" si="26"/>
        <v>0.58179837591602301</v>
      </c>
      <c r="BC52" s="8">
        <f t="shared" si="27"/>
        <v>0.25535946816223626</v>
      </c>
      <c r="BD52" s="8">
        <f t="shared" si="28"/>
        <v>0.27905261469275311</v>
      </c>
      <c r="BE52" s="8">
        <f t="shared" si="29"/>
        <v>0</v>
      </c>
      <c r="BF52" s="8">
        <f t="shared" si="30"/>
        <v>0</v>
      </c>
      <c r="BG52" s="8">
        <f t="shared" si="31"/>
        <v>0</v>
      </c>
      <c r="BH52" s="8">
        <f t="shared" si="32"/>
        <v>0</v>
      </c>
      <c r="BI52" s="8">
        <f t="shared" si="33"/>
        <v>4.7386293061033549E-2</v>
      </c>
      <c r="BJ52" s="8">
        <f t="shared" si="34"/>
        <v>0</v>
      </c>
    </row>
    <row r="53" spans="1:62" x14ac:dyDescent="0.25">
      <c r="A53" s="6" t="s">
        <v>46</v>
      </c>
      <c r="B53" s="9" t="s">
        <v>71</v>
      </c>
      <c r="C53" s="6" t="s">
        <v>94</v>
      </c>
      <c r="D53" s="8">
        <f t="shared" si="21"/>
        <v>0.69253745724333959</v>
      </c>
      <c r="E53" s="8">
        <v>0.13549645902587082</v>
      </c>
      <c r="F53" s="8">
        <v>6.4273961332784874E-2</v>
      </c>
      <c r="G53" s="8">
        <v>0</v>
      </c>
      <c r="H53" s="8">
        <v>0</v>
      </c>
      <c r="I53" s="8">
        <v>1.0712326888797478E-2</v>
      </c>
      <c r="J53" s="8">
        <v>0.32136980666392428</v>
      </c>
      <c r="K53" s="8">
        <v>0.16068490333196214</v>
      </c>
      <c r="L53" s="8">
        <v>0</v>
      </c>
      <c r="M53" s="8"/>
      <c r="N53" s="8">
        <f t="shared" si="22"/>
        <v>0.81565522741993346</v>
      </c>
      <c r="O53" s="8">
        <v>0.15958471840824784</v>
      </c>
      <c r="P53" s="8">
        <v>7.5700443347502186E-2</v>
      </c>
      <c r="Q53" s="8">
        <v>0</v>
      </c>
      <c r="R53" s="8">
        <v>0</v>
      </c>
      <c r="S53" s="8">
        <v>1.2616740557917028E-2</v>
      </c>
      <c r="T53" s="8">
        <v>0.37850221673751089</v>
      </c>
      <c r="U53" s="8">
        <v>0.18925110836875544</v>
      </c>
      <c r="V53" s="8">
        <v>0</v>
      </c>
      <c r="W53" s="8"/>
      <c r="X53" s="8">
        <f t="shared" si="23"/>
        <v>0.86182439123615606</v>
      </c>
      <c r="Y53" s="8">
        <v>0.16861781567663922</v>
      </c>
      <c r="Z53" s="8">
        <v>7.9985374103021159E-2</v>
      </c>
      <c r="AA53" s="8">
        <v>0</v>
      </c>
      <c r="AB53" s="8">
        <v>0</v>
      </c>
      <c r="AC53" s="8">
        <v>1.3330895683836861E-2</v>
      </c>
      <c r="AD53" s="8">
        <v>0.39992687051510589</v>
      </c>
      <c r="AE53" s="8">
        <v>0.19996343525755295</v>
      </c>
      <c r="AF53" s="8">
        <v>0</v>
      </c>
      <c r="AG53" s="8"/>
      <c r="AH53" s="8">
        <f t="shared" si="24"/>
        <v>0.36935331052978115</v>
      </c>
      <c r="AI53" s="8">
        <v>7.2264778147131087E-2</v>
      </c>
      <c r="AJ53" s="8">
        <v>3.427944604415193E-2</v>
      </c>
      <c r="AK53" s="8">
        <v>0</v>
      </c>
      <c r="AL53" s="8">
        <v>0</v>
      </c>
      <c r="AM53" s="8">
        <v>5.7132410073586545E-3</v>
      </c>
      <c r="AN53" s="8">
        <v>0.17139723022075964</v>
      </c>
      <c r="AO53" s="8">
        <v>8.5698615110379822E-2</v>
      </c>
      <c r="AP53" s="8">
        <v>0</v>
      </c>
      <c r="AQ53" s="8"/>
      <c r="AR53" s="8">
        <f t="shared" si="25"/>
        <v>0.78487578487578491</v>
      </c>
      <c r="AS53" s="8">
        <v>0.15356265356265356</v>
      </c>
      <c r="AT53" s="8">
        <v>7.2843822843822847E-2</v>
      </c>
      <c r="AU53" s="8">
        <v>0</v>
      </c>
      <c r="AV53" s="8">
        <v>0</v>
      </c>
      <c r="AW53" s="8">
        <v>1.2140637140637142E-2</v>
      </c>
      <c r="AX53" s="8">
        <v>0.36421911421911429</v>
      </c>
      <c r="AY53" s="8">
        <v>0.18210955710955715</v>
      </c>
      <c r="AZ53" s="8">
        <v>0</v>
      </c>
      <c r="BA53" s="8"/>
      <c r="BB53" s="8">
        <f t="shared" si="26"/>
        <v>0.70484923426099899</v>
      </c>
      <c r="BC53" s="8">
        <f t="shared" si="27"/>
        <v>0.1379052849641085</v>
      </c>
      <c r="BD53" s="8">
        <f t="shared" si="28"/>
        <v>6.5416609534256598E-2</v>
      </c>
      <c r="BE53" s="8">
        <f t="shared" si="29"/>
        <v>0</v>
      </c>
      <c r="BF53" s="8">
        <f t="shared" si="30"/>
        <v>0</v>
      </c>
      <c r="BG53" s="8">
        <f t="shared" si="31"/>
        <v>1.0902768255709433E-2</v>
      </c>
      <c r="BH53" s="8">
        <f t="shared" si="32"/>
        <v>0.32708304767128299</v>
      </c>
      <c r="BI53" s="8">
        <f t="shared" si="33"/>
        <v>0.16354152383564149</v>
      </c>
      <c r="BJ53" s="8">
        <f t="shared" si="34"/>
        <v>0</v>
      </c>
    </row>
    <row r="54" spans="1:62" x14ac:dyDescent="0.25">
      <c r="A54" s="6" t="s">
        <v>46</v>
      </c>
      <c r="B54" s="9" t="s">
        <v>72</v>
      </c>
      <c r="C54" s="6" t="s">
        <v>94</v>
      </c>
      <c r="D54" s="8">
        <f t="shared" si="21"/>
        <v>0.46420083184789063</v>
      </c>
      <c r="E54" s="8">
        <v>7.8258468834969203E-2</v>
      </c>
      <c r="F54" s="8">
        <v>4.5822708606619005E-3</v>
      </c>
      <c r="G54" s="8">
        <v>0.33081116700349184</v>
      </c>
      <c r="H54" s="8">
        <v>0</v>
      </c>
      <c r="I54" s="8">
        <v>5.0548925148767666E-2</v>
      </c>
      <c r="J54" s="8">
        <v>0</v>
      </c>
      <c r="K54" s="8">
        <v>0</v>
      </c>
      <c r="L54" s="8">
        <v>0</v>
      </c>
      <c r="M54" s="8"/>
      <c r="N54" s="8">
        <f t="shared" si="22"/>
        <v>0.44872747078629421</v>
      </c>
      <c r="O54" s="8">
        <v>7.5649853207136894E-2</v>
      </c>
      <c r="P54" s="8">
        <v>4.4295284986398363E-3</v>
      </c>
      <c r="Q54" s="8">
        <v>0.31978412810337542</v>
      </c>
      <c r="R54" s="8">
        <v>0</v>
      </c>
      <c r="S54" s="8">
        <v>4.8863960977142074E-2</v>
      </c>
      <c r="T54" s="8">
        <v>0</v>
      </c>
      <c r="U54" s="8">
        <v>0</v>
      </c>
      <c r="V54" s="8">
        <v>0</v>
      </c>
      <c r="W54" s="8"/>
      <c r="X54" s="8">
        <f t="shared" si="23"/>
        <v>0.46420083184789063</v>
      </c>
      <c r="Y54" s="8">
        <v>7.8258468834969203E-2</v>
      </c>
      <c r="Z54" s="8">
        <v>4.5822708606619005E-3</v>
      </c>
      <c r="AA54" s="8">
        <v>0.33081116700349184</v>
      </c>
      <c r="AB54" s="8">
        <v>0</v>
      </c>
      <c r="AC54" s="8">
        <v>5.0548925148767666E-2</v>
      </c>
      <c r="AD54" s="8">
        <v>0</v>
      </c>
      <c r="AE54" s="8">
        <v>0</v>
      </c>
      <c r="AF54" s="8">
        <v>0</v>
      </c>
      <c r="AG54" s="8"/>
      <c r="AH54" s="8">
        <f t="shared" si="24"/>
        <v>0.10831352743117451</v>
      </c>
      <c r="AI54" s="8">
        <v>1.826030939482615E-2</v>
      </c>
      <c r="AJ54" s="8">
        <v>1.0691965341544435E-3</v>
      </c>
      <c r="AK54" s="8">
        <v>7.7189272300814779E-2</v>
      </c>
      <c r="AL54" s="8">
        <v>0</v>
      </c>
      <c r="AM54" s="8">
        <v>1.1794749201379122E-2</v>
      </c>
      <c r="AN54" s="8">
        <v>0</v>
      </c>
      <c r="AO54" s="8">
        <v>0</v>
      </c>
      <c r="AP54" s="8">
        <v>0</v>
      </c>
      <c r="AQ54" s="8"/>
      <c r="AR54" s="8">
        <f t="shared" si="25"/>
        <v>0.41778074866310161</v>
      </c>
      <c r="AS54" s="8">
        <v>7.0432621951472277E-2</v>
      </c>
      <c r="AT54" s="8">
        <v>4.1240437745957113E-3</v>
      </c>
      <c r="AU54" s="8">
        <v>0.2977300503031427</v>
      </c>
      <c r="AV54" s="8">
        <v>0</v>
      </c>
      <c r="AW54" s="8">
        <v>4.5494032633890909E-2</v>
      </c>
      <c r="AX54" s="8">
        <v>0</v>
      </c>
      <c r="AY54" s="8">
        <v>0</v>
      </c>
      <c r="AZ54" s="8">
        <v>0</v>
      </c>
      <c r="BA54" s="8"/>
      <c r="BB54" s="8">
        <f t="shared" si="26"/>
        <v>0.38064468211527036</v>
      </c>
      <c r="BC54" s="8">
        <f t="shared" si="27"/>
        <v>6.417194444467475E-2</v>
      </c>
      <c r="BD54" s="8">
        <f t="shared" si="28"/>
        <v>3.7574621057427588E-3</v>
      </c>
      <c r="BE54" s="8">
        <f t="shared" si="29"/>
        <v>0.27126515694286335</v>
      </c>
      <c r="BF54" s="8">
        <f t="shared" si="30"/>
        <v>0</v>
      </c>
      <c r="BG54" s="8">
        <f t="shared" si="31"/>
        <v>4.1450118621989482E-2</v>
      </c>
      <c r="BH54" s="8">
        <f t="shared" si="32"/>
        <v>0</v>
      </c>
      <c r="BI54" s="8">
        <f t="shared" si="33"/>
        <v>0</v>
      </c>
      <c r="BJ54" s="8">
        <f t="shared" si="34"/>
        <v>0</v>
      </c>
    </row>
    <row r="55" spans="1:62" x14ac:dyDescent="0.25">
      <c r="A55" s="6" t="s">
        <v>46</v>
      </c>
      <c r="B55" s="9" t="s">
        <v>73</v>
      </c>
      <c r="C55" s="6" t="s">
        <v>94</v>
      </c>
      <c r="D55" s="8">
        <f t="shared" si="21"/>
        <v>1.496521068320376</v>
      </c>
      <c r="E55" s="8">
        <v>0.26198090644457422</v>
      </c>
      <c r="F55" s="8">
        <v>3.7682185173534652E-2</v>
      </c>
      <c r="G55" s="8">
        <v>1.1627645710690693</v>
      </c>
      <c r="H55" s="8">
        <v>0</v>
      </c>
      <c r="I55" s="8">
        <v>2.512145678235643E-2</v>
      </c>
      <c r="J55" s="8">
        <v>8.9719488508415834E-3</v>
      </c>
      <c r="K55" s="8">
        <v>0</v>
      </c>
      <c r="L55" s="8">
        <v>0</v>
      </c>
      <c r="M55" s="8"/>
      <c r="N55" s="8">
        <f t="shared" si="22"/>
        <v>2.0062057799947075</v>
      </c>
      <c r="O55" s="8">
        <v>0.35120628762497275</v>
      </c>
      <c r="P55" s="8">
        <v>5.0515972877564569E-2</v>
      </c>
      <c r="Q55" s="8">
        <v>1.5587785916505641</v>
      </c>
      <c r="R55" s="8">
        <v>0</v>
      </c>
      <c r="S55" s="8">
        <v>3.3677315251709715E-2</v>
      </c>
      <c r="T55" s="8">
        <v>1.2027612589896325E-2</v>
      </c>
      <c r="U55" s="8">
        <v>0</v>
      </c>
      <c r="V55" s="8">
        <v>0</v>
      </c>
      <c r="W55" s="8"/>
      <c r="X55" s="8">
        <f t="shared" si="23"/>
        <v>0.76994924529526598</v>
      </c>
      <c r="Y55" s="8">
        <v>0.1347872779533679</v>
      </c>
      <c r="Z55" s="8">
        <v>1.9387211212470726E-2</v>
      </c>
      <c r="AA55" s="8">
        <v>0.59823394598481094</v>
      </c>
      <c r="AB55" s="8">
        <v>0</v>
      </c>
      <c r="AC55" s="8">
        <v>1.2924807474980482E-2</v>
      </c>
      <c r="AD55" s="8">
        <v>4.6160026696358877E-3</v>
      </c>
      <c r="AE55" s="8">
        <v>0</v>
      </c>
      <c r="AF55" s="8">
        <v>0</v>
      </c>
      <c r="AG55" s="8"/>
      <c r="AH55" s="8">
        <f t="shared" si="24"/>
        <v>1.550742846158071</v>
      </c>
      <c r="AI55" s="8">
        <v>0.27147296827227618</v>
      </c>
      <c r="AJ55" s="8">
        <v>3.9047481737793148E-2</v>
      </c>
      <c r="AK55" s="8">
        <v>1.2048937221947602</v>
      </c>
      <c r="AL55" s="8">
        <v>0</v>
      </c>
      <c r="AM55" s="8">
        <v>2.6031654491862101E-2</v>
      </c>
      <c r="AN55" s="8">
        <v>9.297019461379322E-3</v>
      </c>
      <c r="AO55" s="8">
        <v>0</v>
      </c>
      <c r="AP55" s="8">
        <v>0</v>
      </c>
      <c r="AQ55" s="8"/>
      <c r="AR55" s="8">
        <f t="shared" si="25"/>
        <v>1.5182097794554539</v>
      </c>
      <c r="AS55" s="8">
        <v>0.26577773117565501</v>
      </c>
      <c r="AT55" s="8">
        <v>3.8228303799238049E-2</v>
      </c>
      <c r="AU55" s="8">
        <v>1.1796162315193455</v>
      </c>
      <c r="AV55" s="8">
        <v>0</v>
      </c>
      <c r="AW55" s="8">
        <v>2.54855358661587E-2</v>
      </c>
      <c r="AX55" s="8">
        <v>9.1019770950566768E-3</v>
      </c>
      <c r="AY55" s="8">
        <v>0</v>
      </c>
      <c r="AZ55" s="8">
        <v>0</v>
      </c>
      <c r="BA55" s="8"/>
      <c r="BB55" s="8">
        <f t="shared" si="26"/>
        <v>1.4683257438447748</v>
      </c>
      <c r="BC55" s="8">
        <f t="shared" si="27"/>
        <v>0.25704503429416919</v>
      </c>
      <c r="BD55" s="8">
        <f t="shared" si="28"/>
        <v>3.6972230960120228E-2</v>
      </c>
      <c r="BE55" s="8">
        <f t="shared" si="29"/>
        <v>1.1408574124837099</v>
      </c>
      <c r="BF55" s="8">
        <f t="shared" si="30"/>
        <v>0</v>
      </c>
      <c r="BG55" s="8">
        <f t="shared" si="31"/>
        <v>2.4648153973413484E-2</v>
      </c>
      <c r="BH55" s="8">
        <f t="shared" si="32"/>
        <v>8.8029121333619582E-3</v>
      </c>
      <c r="BI55" s="8">
        <f t="shared" si="33"/>
        <v>0</v>
      </c>
      <c r="BJ55" s="8">
        <f t="shared" si="34"/>
        <v>0</v>
      </c>
    </row>
    <row r="56" spans="1:62" x14ac:dyDescent="0.25">
      <c r="A56" s="6" t="s">
        <v>46</v>
      </c>
      <c r="B56" s="9" t="s">
        <v>74</v>
      </c>
      <c r="C56" s="6" t="s">
        <v>94</v>
      </c>
      <c r="D56" s="8">
        <f t="shared" si="21"/>
        <v>6.8127436303828373E-4</v>
      </c>
      <c r="E56" s="8">
        <v>0</v>
      </c>
      <c r="F56" s="8">
        <v>0</v>
      </c>
      <c r="G56" s="8">
        <v>0</v>
      </c>
      <c r="H56" s="8">
        <v>0</v>
      </c>
      <c r="I56" s="8">
        <v>0</v>
      </c>
      <c r="J56" s="8">
        <v>0</v>
      </c>
      <c r="K56" s="8">
        <v>0</v>
      </c>
      <c r="L56" s="8">
        <v>6.8127436303828373E-4</v>
      </c>
      <c r="M56" s="8"/>
      <c r="N56" s="8">
        <f t="shared" si="22"/>
        <v>6.3674043388279081E-4</v>
      </c>
      <c r="O56" s="8">
        <v>0</v>
      </c>
      <c r="P56" s="8">
        <v>0</v>
      </c>
      <c r="Q56" s="8">
        <v>0</v>
      </c>
      <c r="R56" s="8">
        <v>0</v>
      </c>
      <c r="S56" s="8">
        <v>0</v>
      </c>
      <c r="T56" s="8">
        <v>0</v>
      </c>
      <c r="U56" s="8">
        <v>0</v>
      </c>
      <c r="V56" s="8">
        <v>6.3674043388279081E-4</v>
      </c>
      <c r="W56" s="8"/>
      <c r="X56" s="8">
        <f t="shared" si="23"/>
        <v>5.5714787964744193E-4</v>
      </c>
      <c r="Y56" s="8">
        <v>0</v>
      </c>
      <c r="Z56" s="8">
        <v>0</v>
      </c>
      <c r="AA56" s="8">
        <v>0</v>
      </c>
      <c r="AB56" s="8">
        <v>0</v>
      </c>
      <c r="AC56" s="8">
        <v>0</v>
      </c>
      <c r="AD56" s="8">
        <v>0</v>
      </c>
      <c r="AE56" s="8">
        <v>0</v>
      </c>
      <c r="AF56" s="8">
        <v>5.5714787964744193E-4</v>
      </c>
      <c r="AG56" s="8"/>
      <c r="AH56" s="8">
        <f t="shared" si="24"/>
        <v>8.5941007966025486E-4</v>
      </c>
      <c r="AI56" s="8">
        <v>0</v>
      </c>
      <c r="AJ56" s="8">
        <v>0</v>
      </c>
      <c r="AK56" s="8">
        <v>0</v>
      </c>
      <c r="AL56" s="8">
        <v>0</v>
      </c>
      <c r="AM56" s="8">
        <v>0</v>
      </c>
      <c r="AN56" s="8">
        <v>0</v>
      </c>
      <c r="AO56" s="8">
        <v>0</v>
      </c>
      <c r="AP56" s="8">
        <v>8.5941007966025486E-4</v>
      </c>
      <c r="AQ56" s="8"/>
      <c r="AR56" s="8">
        <f t="shared" si="25"/>
        <v>1.1749377053789595E-3</v>
      </c>
      <c r="AS56" s="8">
        <v>0</v>
      </c>
      <c r="AT56" s="8">
        <v>0</v>
      </c>
      <c r="AU56" s="8">
        <v>0</v>
      </c>
      <c r="AV56" s="8">
        <v>0</v>
      </c>
      <c r="AW56" s="8">
        <v>0</v>
      </c>
      <c r="AX56" s="8">
        <v>0</v>
      </c>
      <c r="AY56" s="8">
        <v>0</v>
      </c>
      <c r="AZ56" s="8">
        <v>1.1749377053789595E-3</v>
      </c>
      <c r="BA56" s="8"/>
      <c r="BB56" s="8">
        <f t="shared" si="26"/>
        <v>7.8190209232154614E-4</v>
      </c>
      <c r="BC56" s="8">
        <f t="shared" si="27"/>
        <v>0</v>
      </c>
      <c r="BD56" s="8">
        <f t="shared" si="28"/>
        <v>0</v>
      </c>
      <c r="BE56" s="8">
        <f t="shared" si="29"/>
        <v>0</v>
      </c>
      <c r="BF56" s="8">
        <f t="shared" si="30"/>
        <v>0</v>
      </c>
      <c r="BG56" s="8">
        <f t="shared" si="31"/>
        <v>0</v>
      </c>
      <c r="BH56" s="8">
        <f t="shared" si="32"/>
        <v>0</v>
      </c>
      <c r="BI56" s="8">
        <f t="shared" si="33"/>
        <v>0</v>
      </c>
      <c r="BJ56" s="8">
        <f t="shared" si="34"/>
        <v>7.8190209232154614E-4</v>
      </c>
    </row>
    <row r="57" spans="1:62" x14ac:dyDescent="0.25">
      <c r="A57" s="6" t="s">
        <v>46</v>
      </c>
      <c r="B57" s="9" t="s">
        <v>75</v>
      </c>
      <c r="C57" s="6" t="s">
        <v>94</v>
      </c>
      <c r="D57" s="8">
        <f t="shared" si="21"/>
        <v>10.955139631610221</v>
      </c>
      <c r="E57" s="8">
        <v>0.24646939434964807</v>
      </c>
      <c r="F57" s="8">
        <v>5.7792823502676098</v>
      </c>
      <c r="G57" s="8">
        <v>0.45044406553556371</v>
      </c>
      <c r="H57" s="8">
        <v>0</v>
      </c>
      <c r="I57" s="8">
        <v>0.20397467118591564</v>
      </c>
      <c r="J57" s="8">
        <v>4.2494723163732431</v>
      </c>
      <c r="K57" s="8">
        <v>2.5496833898239455E-2</v>
      </c>
      <c r="L57" s="8">
        <v>0</v>
      </c>
      <c r="M57" s="8"/>
      <c r="N57" s="8">
        <f t="shared" si="22"/>
        <v>13.214250346603285</v>
      </c>
      <c r="O57" s="8">
        <v>0.29729500391892577</v>
      </c>
      <c r="P57" s="8">
        <v>6.9710552643058445</v>
      </c>
      <c r="Q57" s="8">
        <v>0.54333224854148499</v>
      </c>
      <c r="R57" s="8">
        <v>0</v>
      </c>
      <c r="S57" s="8">
        <v>0.24603724462255924</v>
      </c>
      <c r="T57" s="8">
        <v>5.1257759296366512</v>
      </c>
      <c r="U57" s="8">
        <v>3.0754655577819905E-2</v>
      </c>
      <c r="V57" s="8">
        <v>0</v>
      </c>
      <c r="W57" s="8"/>
      <c r="X57" s="8">
        <f t="shared" si="23"/>
        <v>13.136883541295305</v>
      </c>
      <c r="Y57" s="8">
        <v>0.29555440085148482</v>
      </c>
      <c r="Z57" s="8">
        <v>6.9302411234141248</v>
      </c>
      <c r="AA57" s="8">
        <v>0.54015114638374806</v>
      </c>
      <c r="AB57" s="8">
        <v>0</v>
      </c>
      <c r="AC57" s="8">
        <v>0.24459674553226327</v>
      </c>
      <c r="AD57" s="8">
        <v>5.0957655319221509</v>
      </c>
      <c r="AE57" s="8">
        <v>3.0574593191532908E-2</v>
      </c>
      <c r="AF57" s="8">
        <v>0</v>
      </c>
      <c r="AG57" s="8"/>
      <c r="AH57" s="8">
        <f t="shared" si="24"/>
        <v>12.162061794414736</v>
      </c>
      <c r="AI57" s="8">
        <v>0.27362280220172797</v>
      </c>
      <c r="AJ57" s="8">
        <v>6.4159829481784483</v>
      </c>
      <c r="AK57" s="8">
        <v>0.50006925919626155</v>
      </c>
      <c r="AL57" s="8">
        <v>0</v>
      </c>
      <c r="AM57" s="8">
        <v>0.2264464569945335</v>
      </c>
      <c r="AN57" s="8">
        <v>4.7176345207194474</v>
      </c>
      <c r="AO57" s="8">
        <v>2.8305807124316688E-2</v>
      </c>
      <c r="AP57" s="8">
        <v>0</v>
      </c>
      <c r="AQ57" s="8"/>
      <c r="AR57" s="8">
        <f t="shared" si="25"/>
        <v>11.620494157258861</v>
      </c>
      <c r="AS57" s="8">
        <v>0.26143858072964082</v>
      </c>
      <c r="AT57" s="8">
        <v>6.1302839619364056</v>
      </c>
      <c r="AU57" s="8">
        <v>0.47780154409210229</v>
      </c>
      <c r="AV57" s="8">
        <v>0</v>
      </c>
      <c r="AW57" s="8">
        <v>0.21636296336246139</v>
      </c>
      <c r="AX57" s="8">
        <v>4.5075617367179452</v>
      </c>
      <c r="AY57" s="8">
        <v>2.7045370420307673E-2</v>
      </c>
      <c r="AZ57" s="8">
        <v>0</v>
      </c>
      <c r="BA57" s="8"/>
      <c r="BB57" s="8">
        <f t="shared" si="26"/>
        <v>12.21776589423648</v>
      </c>
      <c r="BC57" s="8">
        <f t="shared" si="27"/>
        <v>0.27487603641028546</v>
      </c>
      <c r="BD57" s="8">
        <f t="shared" si="28"/>
        <v>6.4453691296204862</v>
      </c>
      <c r="BE57" s="8">
        <f t="shared" si="29"/>
        <v>0.50235965274983219</v>
      </c>
      <c r="BF57" s="8">
        <f t="shared" si="30"/>
        <v>0</v>
      </c>
      <c r="BG57" s="8">
        <f t="shared" si="31"/>
        <v>0.22748361633954661</v>
      </c>
      <c r="BH57" s="8">
        <f t="shared" si="32"/>
        <v>4.7392420070738881</v>
      </c>
      <c r="BI57" s="8">
        <f t="shared" si="33"/>
        <v>2.8435452042443327E-2</v>
      </c>
      <c r="BJ57" s="8">
        <f t="shared" si="34"/>
        <v>0</v>
      </c>
    </row>
    <row r="58" spans="1:62" x14ac:dyDescent="0.25">
      <c r="A58" s="6" t="s">
        <v>46</v>
      </c>
      <c r="B58" s="9" t="s">
        <v>76</v>
      </c>
      <c r="C58" s="6" t="s">
        <v>94</v>
      </c>
      <c r="D58" s="8">
        <f t="shared" si="21"/>
        <v>0.33440107718291501</v>
      </c>
      <c r="E58" s="8">
        <v>0.28286942747227878</v>
      </c>
      <c r="F58" s="8">
        <v>3.9934507407851129E-2</v>
      </c>
      <c r="G58" s="8">
        <v>0</v>
      </c>
      <c r="H58" s="8">
        <v>0</v>
      </c>
      <c r="I58" s="8">
        <v>0</v>
      </c>
      <c r="J58" s="8">
        <v>0</v>
      </c>
      <c r="K58" s="8">
        <v>6.0506829405835034E-3</v>
      </c>
      <c r="L58" s="8">
        <v>5.5464593622015449E-3</v>
      </c>
      <c r="M58" s="8"/>
      <c r="N58" s="8">
        <f t="shared" si="22"/>
        <v>0.43367639697159277</v>
      </c>
      <c r="O58" s="8">
        <v>0.36684628875311154</v>
      </c>
      <c r="P58" s="8">
        <v>5.1790064294556924E-2</v>
      </c>
      <c r="Q58" s="8">
        <v>0</v>
      </c>
      <c r="R58" s="8">
        <v>0</v>
      </c>
      <c r="S58" s="8">
        <v>0</v>
      </c>
      <c r="T58" s="8">
        <v>0</v>
      </c>
      <c r="U58" s="8">
        <v>7.84697943856923E-3</v>
      </c>
      <c r="V58" s="8">
        <v>7.1930644853551275E-3</v>
      </c>
      <c r="W58" s="8"/>
      <c r="X58" s="8">
        <f t="shared" si="23"/>
        <v>0.37620121183077931</v>
      </c>
      <c r="Y58" s="8">
        <v>0.31822810590631362</v>
      </c>
      <c r="Z58" s="8">
        <v>4.4926320833832509E-2</v>
      </c>
      <c r="AA58" s="8">
        <v>0</v>
      </c>
      <c r="AB58" s="8">
        <v>0</v>
      </c>
      <c r="AC58" s="8">
        <v>0</v>
      </c>
      <c r="AD58" s="8">
        <v>0</v>
      </c>
      <c r="AE58" s="8">
        <v>6.8070183081564411E-3</v>
      </c>
      <c r="AF58" s="8">
        <v>6.2397667824767361E-3</v>
      </c>
      <c r="AG58" s="8"/>
      <c r="AH58" s="8">
        <f t="shared" si="24"/>
        <v>0.26647585838013538</v>
      </c>
      <c r="AI58" s="8">
        <v>0.22541157501697215</v>
      </c>
      <c r="AJ58" s="8">
        <v>3.182281059063137E-2</v>
      </c>
      <c r="AK58" s="8">
        <v>0</v>
      </c>
      <c r="AL58" s="8">
        <v>0</v>
      </c>
      <c r="AM58" s="8">
        <v>0</v>
      </c>
      <c r="AN58" s="8">
        <v>0</v>
      </c>
      <c r="AO58" s="8">
        <v>4.8216379682774792E-3</v>
      </c>
      <c r="AP58" s="8">
        <v>4.419834804254355E-3</v>
      </c>
      <c r="AQ58" s="8"/>
      <c r="AR58" s="8">
        <f t="shared" si="25"/>
        <v>0.43367639697159288</v>
      </c>
      <c r="AS58" s="8">
        <v>0.36684628875311159</v>
      </c>
      <c r="AT58" s="8">
        <v>5.1790064294556931E-2</v>
      </c>
      <c r="AU58" s="8">
        <v>0</v>
      </c>
      <c r="AV58" s="8">
        <v>0</v>
      </c>
      <c r="AW58" s="8">
        <v>0</v>
      </c>
      <c r="AX58" s="8">
        <v>0</v>
      </c>
      <c r="AY58" s="8">
        <v>7.8469794385692317E-3</v>
      </c>
      <c r="AZ58" s="8">
        <v>7.1930644853551292E-3</v>
      </c>
      <c r="BA58" s="8"/>
      <c r="BB58" s="8">
        <f t="shared" si="26"/>
        <v>0.3688861882674031</v>
      </c>
      <c r="BC58" s="8">
        <f t="shared" si="27"/>
        <v>0.31204033718035756</v>
      </c>
      <c r="BD58" s="8">
        <f t="shared" si="28"/>
        <v>4.4052753484285771E-2</v>
      </c>
      <c r="BE58" s="8">
        <f t="shared" si="29"/>
        <v>0</v>
      </c>
      <c r="BF58" s="8">
        <f t="shared" si="30"/>
        <v>0</v>
      </c>
      <c r="BG58" s="8">
        <f t="shared" si="31"/>
        <v>0</v>
      </c>
      <c r="BH58" s="8">
        <f t="shared" si="32"/>
        <v>0</v>
      </c>
      <c r="BI58" s="8">
        <f t="shared" si="33"/>
        <v>6.6746596188311776E-3</v>
      </c>
      <c r="BJ58" s="8">
        <f t="shared" si="34"/>
        <v>6.1184379839285792E-3</v>
      </c>
    </row>
    <row r="59" spans="1:62" x14ac:dyDescent="0.25">
      <c r="A59" s="6" t="s">
        <v>46</v>
      </c>
      <c r="B59" s="9" t="s">
        <v>77</v>
      </c>
      <c r="C59" s="6" t="s">
        <v>94</v>
      </c>
      <c r="D59" s="8">
        <f t="shared" si="21"/>
        <v>4.3170677361853826</v>
      </c>
      <c r="E59" s="8">
        <v>3.3757102344770851</v>
      </c>
      <c r="F59" s="8">
        <v>0.49803730220866033</v>
      </c>
      <c r="G59" s="8">
        <v>0.23785189544942748</v>
      </c>
      <c r="H59" s="8">
        <v>0</v>
      </c>
      <c r="I59" s="8">
        <v>0</v>
      </c>
      <c r="J59" s="8">
        <v>0.20546830405020963</v>
      </c>
      <c r="K59" s="8">
        <v>0</v>
      </c>
      <c r="L59" s="8">
        <v>0</v>
      </c>
      <c r="M59" s="8"/>
      <c r="N59" s="8">
        <f t="shared" si="22"/>
        <v>7.1022727272727266</v>
      </c>
      <c r="O59" s="8">
        <v>5.5535878051074627</v>
      </c>
      <c r="P59" s="8">
        <v>0.81935169073037672</v>
      </c>
      <c r="Q59" s="8">
        <v>0.3913047312232516</v>
      </c>
      <c r="R59" s="8">
        <v>0</v>
      </c>
      <c r="S59" s="8">
        <v>0</v>
      </c>
      <c r="T59" s="8">
        <v>0.33802850021163516</v>
      </c>
      <c r="U59" s="8">
        <v>0</v>
      </c>
      <c r="V59" s="8">
        <v>0</v>
      </c>
      <c r="W59" s="8"/>
      <c r="X59" s="8">
        <f t="shared" si="23"/>
        <v>8.1544612794612785</v>
      </c>
      <c r="Y59" s="8">
        <v>6.3763415540122717</v>
      </c>
      <c r="Z59" s="8">
        <v>0.9407371263941362</v>
      </c>
      <c r="AA59" s="8">
        <v>0.44927580251558519</v>
      </c>
      <c r="AB59" s="8">
        <v>0</v>
      </c>
      <c r="AC59" s="8">
        <v>0</v>
      </c>
      <c r="AD59" s="8">
        <v>0.38810679653928482</v>
      </c>
      <c r="AE59" s="8">
        <v>0</v>
      </c>
      <c r="AF59" s="8">
        <v>0</v>
      </c>
      <c r="AG59" s="8"/>
      <c r="AH59" s="8">
        <f t="shared" si="24"/>
        <v>12.90478312537136</v>
      </c>
      <c r="AI59" s="8">
        <v>10.09083274392075</v>
      </c>
      <c r="AJ59" s="8">
        <v>1.4887566668172858</v>
      </c>
      <c r="AK59" s="8">
        <v>0.71099813908538523</v>
      </c>
      <c r="AL59" s="8">
        <v>0</v>
      </c>
      <c r="AM59" s="8">
        <v>0</v>
      </c>
      <c r="AN59" s="8">
        <v>0.61419557554793847</v>
      </c>
      <c r="AO59" s="8">
        <v>0</v>
      </c>
      <c r="AP59" s="8">
        <v>0</v>
      </c>
      <c r="AQ59" s="8"/>
      <c r="AR59" s="8">
        <f t="shared" si="25"/>
        <v>13.399930679342441</v>
      </c>
      <c r="AS59" s="8">
        <v>10.478010978699484</v>
      </c>
      <c r="AT59" s="8">
        <v>1.5458792247767019</v>
      </c>
      <c r="AU59" s="8">
        <v>0.73827864322295411</v>
      </c>
      <c r="AV59" s="8">
        <v>0</v>
      </c>
      <c r="AW59" s="8">
        <v>0</v>
      </c>
      <c r="AX59" s="8">
        <v>0.63776183264330299</v>
      </c>
      <c r="AY59" s="8">
        <v>0</v>
      </c>
      <c r="AZ59" s="8">
        <v>0</v>
      </c>
      <c r="BA59" s="8"/>
      <c r="BB59" s="8">
        <f t="shared" si="26"/>
        <v>9.1757031095266388</v>
      </c>
      <c r="BC59" s="8">
        <f t="shared" si="27"/>
        <v>7.1748966632434108</v>
      </c>
      <c r="BD59" s="8">
        <f t="shared" si="28"/>
        <v>1.0585524021854322</v>
      </c>
      <c r="BE59" s="8">
        <f t="shared" si="29"/>
        <v>0.50554184229932075</v>
      </c>
      <c r="BF59" s="8">
        <f t="shared" si="30"/>
        <v>0</v>
      </c>
      <c r="BG59" s="8">
        <f t="shared" si="31"/>
        <v>0</v>
      </c>
      <c r="BH59" s="8">
        <f t="shared" si="32"/>
        <v>0.4367122017984742</v>
      </c>
      <c r="BI59" s="8">
        <f t="shared" si="33"/>
        <v>0</v>
      </c>
      <c r="BJ59" s="8">
        <f t="shared" si="34"/>
        <v>0</v>
      </c>
    </row>
    <row r="60" spans="1:62" x14ac:dyDescent="0.25">
      <c r="A60" s="6" t="s">
        <v>78</v>
      </c>
      <c r="B60" s="6" t="s">
        <v>79</v>
      </c>
      <c r="C60" s="7" t="s">
        <v>94</v>
      </c>
      <c r="D60" s="8">
        <f t="shared" si="21"/>
        <v>7.0403792830263408</v>
      </c>
      <c r="E60" s="8">
        <v>6.1274509803921564</v>
      </c>
      <c r="F60" s="8">
        <v>0.80461477520301039</v>
      </c>
      <c r="G60" s="8">
        <v>0</v>
      </c>
      <c r="H60" s="8">
        <v>0</v>
      </c>
      <c r="I60" s="8">
        <v>0</v>
      </c>
      <c r="J60" s="8">
        <v>0.10831352743117449</v>
      </c>
      <c r="K60" s="8">
        <v>0</v>
      </c>
      <c r="L60" s="8">
        <v>0</v>
      </c>
      <c r="M60" s="8"/>
      <c r="N60" s="8">
        <f t="shared" si="22"/>
        <v>7.0403792830263408</v>
      </c>
      <c r="O60" s="8">
        <v>6.1274509803921564</v>
      </c>
      <c r="P60" s="8">
        <v>0.80461477520301039</v>
      </c>
      <c r="Q60" s="8">
        <v>0</v>
      </c>
      <c r="R60" s="8">
        <v>0</v>
      </c>
      <c r="S60" s="8">
        <v>0</v>
      </c>
      <c r="T60" s="8">
        <v>0.10831352743117449</v>
      </c>
      <c r="U60" s="8">
        <v>0</v>
      </c>
      <c r="V60" s="8">
        <v>0</v>
      </c>
      <c r="W60" s="8"/>
      <c r="X60" s="8">
        <f t="shared" si="23"/>
        <v>7.0403792830263408</v>
      </c>
      <c r="Y60" s="8">
        <v>6.1274509803921564</v>
      </c>
      <c r="Z60" s="8">
        <v>0.80461477520301039</v>
      </c>
      <c r="AA60" s="8">
        <v>0</v>
      </c>
      <c r="AB60" s="8">
        <v>0</v>
      </c>
      <c r="AC60" s="8">
        <v>0</v>
      </c>
      <c r="AD60" s="8">
        <v>0.10831352743117449</v>
      </c>
      <c r="AE60" s="8">
        <v>0</v>
      </c>
      <c r="AF60" s="8">
        <v>0</v>
      </c>
      <c r="AG60" s="8"/>
      <c r="AH60" s="8">
        <f t="shared" si="24"/>
        <v>7.0403792830263408</v>
      </c>
      <c r="AI60" s="8">
        <v>6.1274509803921564</v>
      </c>
      <c r="AJ60" s="8">
        <v>0.80461477520301039</v>
      </c>
      <c r="AK60" s="8">
        <v>0</v>
      </c>
      <c r="AL60" s="8">
        <v>0</v>
      </c>
      <c r="AM60" s="8">
        <v>0</v>
      </c>
      <c r="AN60" s="8">
        <v>0.10831352743117449</v>
      </c>
      <c r="AO60" s="8">
        <v>0</v>
      </c>
      <c r="AP60" s="8">
        <v>0</v>
      </c>
      <c r="AQ60" s="8"/>
      <c r="AR60" s="8">
        <f t="shared" si="25"/>
        <v>7.0403792830263408</v>
      </c>
      <c r="AS60" s="8">
        <v>6.1274509803921564</v>
      </c>
      <c r="AT60" s="8">
        <v>0.80461477520301039</v>
      </c>
      <c r="AU60" s="8">
        <v>0</v>
      </c>
      <c r="AV60" s="8">
        <v>0</v>
      </c>
      <c r="AW60" s="8">
        <v>0</v>
      </c>
      <c r="AX60" s="8">
        <v>0.10831352743117449</v>
      </c>
      <c r="AY60" s="8">
        <v>0</v>
      </c>
      <c r="AZ60" s="8">
        <v>0</v>
      </c>
      <c r="BA60" s="8"/>
      <c r="BB60" s="8">
        <f t="shared" si="26"/>
        <v>7.0403792830263408</v>
      </c>
      <c r="BC60" s="8">
        <f t="shared" si="27"/>
        <v>6.1274509803921564</v>
      </c>
      <c r="BD60" s="8">
        <f t="shared" si="28"/>
        <v>0.80461477520301039</v>
      </c>
      <c r="BE60" s="8">
        <f t="shared" si="29"/>
        <v>0</v>
      </c>
      <c r="BF60" s="8">
        <f t="shared" si="30"/>
        <v>0</v>
      </c>
      <c r="BG60" s="8">
        <f t="shared" si="31"/>
        <v>0</v>
      </c>
      <c r="BH60" s="8">
        <f t="shared" si="32"/>
        <v>0.10831352743117448</v>
      </c>
      <c r="BI60" s="8">
        <f t="shared" si="33"/>
        <v>0</v>
      </c>
      <c r="BJ60" s="8">
        <f t="shared" si="34"/>
        <v>0</v>
      </c>
    </row>
    <row r="61" spans="1:62" x14ac:dyDescent="0.25">
      <c r="A61" s="6" t="s">
        <v>78</v>
      </c>
      <c r="B61" s="6" t="s">
        <v>80</v>
      </c>
      <c r="C61" s="7" t="s">
        <v>94</v>
      </c>
      <c r="D61" s="8">
        <f t="shared" si="21"/>
        <v>4.4872747078629427</v>
      </c>
      <c r="E61" s="8">
        <v>4.0694939591998409</v>
      </c>
      <c r="F61" s="8">
        <v>0.41778074866310155</v>
      </c>
      <c r="G61" s="8">
        <v>0</v>
      </c>
      <c r="H61" s="8">
        <v>0</v>
      </c>
      <c r="I61" s="8">
        <v>0</v>
      </c>
      <c r="J61" s="8">
        <v>0</v>
      </c>
      <c r="K61" s="8">
        <v>0</v>
      </c>
      <c r="L61" s="8">
        <v>0</v>
      </c>
      <c r="M61" s="8"/>
      <c r="N61" s="8">
        <f t="shared" si="22"/>
        <v>4.4872747078629427</v>
      </c>
      <c r="O61" s="8">
        <v>4.0694939591998409</v>
      </c>
      <c r="P61" s="8">
        <v>0.41778074866310155</v>
      </c>
      <c r="Q61" s="8">
        <v>0</v>
      </c>
      <c r="R61" s="8">
        <v>0</v>
      </c>
      <c r="S61" s="8">
        <v>0</v>
      </c>
      <c r="T61" s="8">
        <v>0</v>
      </c>
      <c r="U61" s="8">
        <v>0</v>
      </c>
      <c r="V61" s="8">
        <v>0</v>
      </c>
      <c r="W61" s="8"/>
      <c r="X61" s="8">
        <f t="shared" si="23"/>
        <v>4.4872747078629427</v>
      </c>
      <c r="Y61" s="8">
        <v>4.0694939591998409</v>
      </c>
      <c r="Z61" s="8">
        <v>0.41778074866310155</v>
      </c>
      <c r="AA61" s="8">
        <v>0</v>
      </c>
      <c r="AB61" s="8">
        <v>0</v>
      </c>
      <c r="AC61" s="8">
        <v>0</v>
      </c>
      <c r="AD61" s="8">
        <v>0</v>
      </c>
      <c r="AE61" s="8">
        <v>0</v>
      </c>
      <c r="AF61" s="8">
        <v>0</v>
      </c>
      <c r="AG61" s="8"/>
      <c r="AH61" s="8">
        <f t="shared" si="24"/>
        <v>4.4872747078629427</v>
      </c>
      <c r="AI61" s="8">
        <v>4.0694939591998409</v>
      </c>
      <c r="AJ61" s="8">
        <v>0.41778074866310155</v>
      </c>
      <c r="AK61" s="8">
        <v>0</v>
      </c>
      <c r="AL61" s="8">
        <v>0</v>
      </c>
      <c r="AM61" s="8">
        <v>0</v>
      </c>
      <c r="AN61" s="8">
        <v>0</v>
      </c>
      <c r="AO61" s="8">
        <v>0</v>
      </c>
      <c r="AP61" s="8">
        <v>0</v>
      </c>
      <c r="AQ61" s="8"/>
      <c r="AR61" s="8">
        <f t="shared" si="25"/>
        <v>4.4872747078629427</v>
      </c>
      <c r="AS61" s="8">
        <v>4.0694939591998409</v>
      </c>
      <c r="AT61" s="8">
        <v>0.41778074866310155</v>
      </c>
      <c r="AU61" s="8">
        <v>0</v>
      </c>
      <c r="AV61" s="8">
        <v>0</v>
      </c>
      <c r="AW61" s="8">
        <v>0</v>
      </c>
      <c r="AX61" s="8">
        <v>0</v>
      </c>
      <c r="AY61" s="8">
        <v>0</v>
      </c>
      <c r="AZ61" s="8">
        <v>0</v>
      </c>
      <c r="BA61" s="8"/>
      <c r="BB61" s="8">
        <f t="shared" si="26"/>
        <v>4.4872747078629427</v>
      </c>
      <c r="BC61" s="8">
        <f t="shared" si="27"/>
        <v>4.0694939591998409</v>
      </c>
      <c r="BD61" s="8">
        <f t="shared" si="28"/>
        <v>0.41778074866310161</v>
      </c>
      <c r="BE61" s="8">
        <f t="shared" si="29"/>
        <v>0</v>
      </c>
      <c r="BF61" s="8">
        <f t="shared" si="30"/>
        <v>0</v>
      </c>
      <c r="BG61" s="8">
        <f t="shared" si="31"/>
        <v>0</v>
      </c>
      <c r="BH61" s="8">
        <f t="shared" si="32"/>
        <v>0</v>
      </c>
      <c r="BI61" s="8">
        <f t="shared" si="33"/>
        <v>0</v>
      </c>
      <c r="BJ61" s="8">
        <f t="shared" si="34"/>
        <v>0</v>
      </c>
    </row>
    <row r="62" spans="1:62" x14ac:dyDescent="0.25">
      <c r="A62" s="6" t="s">
        <v>78</v>
      </c>
      <c r="B62" s="6" t="s">
        <v>81</v>
      </c>
      <c r="C62" s="10" t="s">
        <v>94</v>
      </c>
      <c r="D62" s="8">
        <f t="shared" si="21"/>
        <v>2.5995246583481877</v>
      </c>
      <c r="E62" s="8">
        <v>1.9651168548227371</v>
      </c>
      <c r="F62" s="8">
        <v>0</v>
      </c>
      <c r="G62" s="8">
        <v>0</v>
      </c>
      <c r="H62" s="8">
        <v>0</v>
      </c>
      <c r="I62" s="8">
        <v>0</v>
      </c>
      <c r="J62" s="8">
        <v>0.63440780352545056</v>
      </c>
      <c r="K62" s="8">
        <v>0</v>
      </c>
      <c r="L62" s="8">
        <v>0</v>
      </c>
      <c r="M62" s="8"/>
      <c r="N62" s="8">
        <f t="shared" si="22"/>
        <v>2.5995246583481877</v>
      </c>
      <c r="O62" s="8">
        <v>1.9651168548227371</v>
      </c>
      <c r="P62" s="8">
        <v>0</v>
      </c>
      <c r="Q62" s="8">
        <v>0</v>
      </c>
      <c r="R62" s="8">
        <v>0</v>
      </c>
      <c r="S62" s="8">
        <v>0</v>
      </c>
      <c r="T62" s="8">
        <v>0.63440780352545056</v>
      </c>
      <c r="U62" s="8">
        <v>0</v>
      </c>
      <c r="V62" s="8">
        <v>0</v>
      </c>
      <c r="W62" s="8"/>
      <c r="X62" s="8">
        <f t="shared" si="23"/>
        <v>2.5995246583481877</v>
      </c>
      <c r="Y62" s="8">
        <v>1.9651168548227371</v>
      </c>
      <c r="Z62" s="8">
        <v>0</v>
      </c>
      <c r="AA62" s="8">
        <v>0</v>
      </c>
      <c r="AB62" s="8">
        <v>0</v>
      </c>
      <c r="AC62" s="8">
        <v>0</v>
      </c>
      <c r="AD62" s="8">
        <v>0.63440780352545056</v>
      </c>
      <c r="AE62" s="8">
        <v>0</v>
      </c>
      <c r="AF62" s="8">
        <v>0</v>
      </c>
      <c r="AG62" s="8"/>
      <c r="AH62" s="8">
        <f t="shared" si="24"/>
        <v>2.5995246583481877</v>
      </c>
      <c r="AI62" s="8">
        <v>1.9651168548227371</v>
      </c>
      <c r="AJ62" s="8">
        <v>0</v>
      </c>
      <c r="AK62" s="8">
        <v>0</v>
      </c>
      <c r="AL62" s="8">
        <v>0</v>
      </c>
      <c r="AM62" s="8">
        <v>0</v>
      </c>
      <c r="AN62" s="8">
        <v>0.63440780352545056</v>
      </c>
      <c r="AO62" s="8">
        <v>0</v>
      </c>
      <c r="AP62" s="8">
        <v>0</v>
      </c>
      <c r="AQ62" s="8"/>
      <c r="AR62" s="8">
        <f t="shared" si="25"/>
        <v>2.5995246583481877</v>
      </c>
      <c r="AS62" s="8">
        <v>1.9651168548227371</v>
      </c>
      <c r="AT62" s="8">
        <v>0</v>
      </c>
      <c r="AU62" s="8">
        <v>0</v>
      </c>
      <c r="AV62" s="8">
        <v>0</v>
      </c>
      <c r="AW62" s="8">
        <v>0</v>
      </c>
      <c r="AX62" s="8">
        <v>0.63440780352545056</v>
      </c>
      <c r="AY62" s="8">
        <v>0</v>
      </c>
      <c r="AZ62" s="8">
        <v>0</v>
      </c>
      <c r="BA62" s="8"/>
      <c r="BB62" s="8">
        <f t="shared" si="26"/>
        <v>2.5995246583481877</v>
      </c>
      <c r="BC62" s="8">
        <f t="shared" si="27"/>
        <v>1.9651168548227371</v>
      </c>
      <c r="BD62" s="8">
        <f t="shared" si="28"/>
        <v>0</v>
      </c>
      <c r="BE62" s="8">
        <f t="shared" si="29"/>
        <v>0</v>
      </c>
      <c r="BF62" s="8">
        <f t="shared" si="30"/>
        <v>0</v>
      </c>
      <c r="BG62" s="8">
        <f t="shared" si="31"/>
        <v>0</v>
      </c>
      <c r="BH62" s="8">
        <f t="shared" si="32"/>
        <v>0.63440780352545056</v>
      </c>
      <c r="BI62" s="8">
        <f t="shared" si="33"/>
        <v>0</v>
      </c>
      <c r="BJ62" s="8">
        <f t="shared" si="34"/>
        <v>0</v>
      </c>
    </row>
    <row r="63" spans="1:62" x14ac:dyDescent="0.25">
      <c r="A63" s="6" t="s">
        <v>82</v>
      </c>
      <c r="B63" s="6" t="s">
        <v>83</v>
      </c>
      <c r="C63" s="7" t="s">
        <v>94</v>
      </c>
      <c r="D63" s="8">
        <f t="shared" si="21"/>
        <v>3.2421283109669963E-2</v>
      </c>
      <c r="E63" s="8">
        <v>3.2421283109669963E-2</v>
      </c>
      <c r="F63" s="8">
        <v>0</v>
      </c>
      <c r="G63" s="8">
        <v>0</v>
      </c>
      <c r="H63" s="8">
        <v>0</v>
      </c>
      <c r="I63" s="8">
        <v>0</v>
      </c>
      <c r="J63" s="8">
        <v>0</v>
      </c>
      <c r="K63" s="8">
        <v>0</v>
      </c>
      <c r="L63" s="8">
        <v>0</v>
      </c>
      <c r="M63" s="8"/>
      <c r="N63" s="8">
        <f t="shared" si="22"/>
        <v>2.4932156309483037E-2</v>
      </c>
      <c r="O63" s="8">
        <v>2.4932156309483037E-2</v>
      </c>
      <c r="P63" s="8">
        <v>0</v>
      </c>
      <c r="Q63" s="8">
        <v>0</v>
      </c>
      <c r="R63" s="8">
        <v>0</v>
      </c>
      <c r="S63" s="8">
        <v>0</v>
      </c>
      <c r="T63" s="8">
        <v>0</v>
      </c>
      <c r="U63" s="8">
        <v>0</v>
      </c>
      <c r="V63" s="8">
        <v>0</v>
      </c>
      <c r="W63" s="8"/>
      <c r="X63" s="8">
        <f t="shared" si="23"/>
        <v>2.7965726658925837E-2</v>
      </c>
      <c r="Y63" s="8">
        <v>2.7965726658925837E-2</v>
      </c>
      <c r="Z63" s="8">
        <v>0</v>
      </c>
      <c r="AA63" s="8">
        <v>0</v>
      </c>
      <c r="AB63" s="8">
        <v>0</v>
      </c>
      <c r="AC63" s="8">
        <v>0</v>
      </c>
      <c r="AD63" s="8">
        <v>0</v>
      </c>
      <c r="AE63" s="8">
        <v>0</v>
      </c>
      <c r="AF63" s="8">
        <v>0</v>
      </c>
      <c r="AG63" s="8"/>
      <c r="AH63" s="8">
        <f t="shared" si="24"/>
        <v>2.9861708127327594E-2</v>
      </c>
      <c r="AI63" s="8">
        <v>2.9861708127327594E-2</v>
      </c>
      <c r="AJ63" s="8">
        <v>0</v>
      </c>
      <c r="AK63" s="8">
        <v>0</v>
      </c>
      <c r="AL63" s="8">
        <v>0</v>
      </c>
      <c r="AM63" s="8">
        <v>0</v>
      </c>
      <c r="AN63" s="8">
        <v>0</v>
      </c>
      <c r="AO63" s="8">
        <v>0</v>
      </c>
      <c r="AP63" s="8">
        <v>0</v>
      </c>
      <c r="AQ63" s="8"/>
      <c r="AR63" s="8">
        <f t="shared" si="25"/>
        <v>4.9959111692386177E-2</v>
      </c>
      <c r="AS63" s="8">
        <v>4.9959111692386177E-2</v>
      </c>
      <c r="AT63" s="8">
        <v>0</v>
      </c>
      <c r="AU63" s="8">
        <v>0</v>
      </c>
      <c r="AV63" s="8">
        <v>0</v>
      </c>
      <c r="AW63" s="8">
        <v>0</v>
      </c>
      <c r="AX63" s="8">
        <v>0</v>
      </c>
      <c r="AY63" s="8">
        <v>0</v>
      </c>
      <c r="AZ63" s="8">
        <v>0</v>
      </c>
      <c r="BA63" s="8"/>
      <c r="BB63" s="8">
        <f t="shared" si="26"/>
        <v>3.3027997179558524E-2</v>
      </c>
      <c r="BC63" s="8">
        <f t="shared" si="27"/>
        <v>3.3027997179558524E-2</v>
      </c>
      <c r="BD63" s="8">
        <f t="shared" si="28"/>
        <v>0</v>
      </c>
      <c r="BE63" s="8">
        <f t="shared" si="29"/>
        <v>0</v>
      </c>
      <c r="BF63" s="8">
        <f t="shared" si="30"/>
        <v>0</v>
      </c>
      <c r="BG63" s="8">
        <f t="shared" si="31"/>
        <v>0</v>
      </c>
      <c r="BH63" s="8">
        <f t="shared" si="32"/>
        <v>0</v>
      </c>
      <c r="BI63" s="8">
        <f t="shared" si="33"/>
        <v>0</v>
      </c>
      <c r="BJ63" s="8">
        <f t="shared" si="34"/>
        <v>0</v>
      </c>
    </row>
    <row r="64" spans="1:62" x14ac:dyDescent="0.25">
      <c r="A64" s="6" t="s">
        <v>82</v>
      </c>
      <c r="B64" s="6" t="s">
        <v>84</v>
      </c>
      <c r="C64" s="7" t="s">
        <v>94</v>
      </c>
      <c r="D64" s="8">
        <f t="shared" si="21"/>
        <v>1.0355244558022496</v>
      </c>
      <c r="E64" s="8">
        <v>0.12644126755213014</v>
      </c>
      <c r="F64" s="8">
        <v>7.2047561969298721E-2</v>
      </c>
      <c r="G64" s="8">
        <v>0</v>
      </c>
      <c r="H64" s="8">
        <v>0</v>
      </c>
      <c r="I64" s="8">
        <v>4.2354090497070309E-3</v>
      </c>
      <c r="J64" s="8">
        <v>6.2188201168869105E-2</v>
      </c>
      <c r="K64" s="8">
        <v>0.35329509634141582</v>
      </c>
      <c r="L64" s="8">
        <v>0.41731691972082885</v>
      </c>
      <c r="M64" s="8"/>
      <c r="N64" s="8">
        <f t="shared" si="22"/>
        <v>1.1183664122664296</v>
      </c>
      <c r="O64" s="8">
        <v>0.13655656895630053</v>
      </c>
      <c r="P64" s="8">
        <v>7.7811366926842609E-2</v>
      </c>
      <c r="Q64" s="8">
        <v>0</v>
      </c>
      <c r="R64" s="8">
        <v>0</v>
      </c>
      <c r="S64" s="8">
        <v>4.5742417736835943E-3</v>
      </c>
      <c r="T64" s="8">
        <v>6.7163257262378623E-2</v>
      </c>
      <c r="U64" s="8">
        <v>0.3815587040487291</v>
      </c>
      <c r="V64" s="8">
        <v>0.45070227329849505</v>
      </c>
      <c r="W64" s="8"/>
      <c r="X64" s="8">
        <f t="shared" si="23"/>
        <v>0.96648949208209955</v>
      </c>
      <c r="Y64" s="8">
        <v>0.11801184971532144</v>
      </c>
      <c r="Z64" s="8">
        <v>6.7244391171345438E-2</v>
      </c>
      <c r="AA64" s="8">
        <v>0</v>
      </c>
      <c r="AB64" s="8">
        <v>0</v>
      </c>
      <c r="AC64" s="8">
        <v>3.9530484463932286E-3</v>
      </c>
      <c r="AD64" s="8">
        <v>5.8042321090944482E-2</v>
      </c>
      <c r="AE64" s="8">
        <v>0.32974208991865467</v>
      </c>
      <c r="AF64" s="8">
        <v>0.38949579173944027</v>
      </c>
      <c r="AG64" s="8"/>
      <c r="AH64" s="8">
        <f t="shared" si="24"/>
        <v>0.89745452836194972</v>
      </c>
      <c r="AI64" s="8">
        <v>0.10958243187851277</v>
      </c>
      <c r="AJ64" s="8">
        <v>6.2441220373392212E-2</v>
      </c>
      <c r="AK64" s="8">
        <v>0</v>
      </c>
      <c r="AL64" s="8">
        <v>0</v>
      </c>
      <c r="AM64" s="8">
        <v>3.6706878430794272E-3</v>
      </c>
      <c r="AN64" s="8">
        <v>5.3896441013019887E-2</v>
      </c>
      <c r="AO64" s="8">
        <v>0.30618908349589369</v>
      </c>
      <c r="AP64" s="8">
        <v>0.36167466375805174</v>
      </c>
      <c r="AQ64" s="8"/>
      <c r="AR64" s="8">
        <f t="shared" si="25"/>
        <v>0.96648949208209955</v>
      </c>
      <c r="AS64" s="8">
        <v>0.11801184971532144</v>
      </c>
      <c r="AT64" s="8">
        <v>6.7244391171345438E-2</v>
      </c>
      <c r="AU64" s="8">
        <v>0</v>
      </c>
      <c r="AV64" s="8">
        <v>0</v>
      </c>
      <c r="AW64" s="8">
        <v>3.9530484463932286E-3</v>
      </c>
      <c r="AX64" s="8">
        <v>5.8042321090944482E-2</v>
      </c>
      <c r="AY64" s="8">
        <v>0.32974208991865467</v>
      </c>
      <c r="AZ64" s="8">
        <v>0.38949579173944027</v>
      </c>
      <c r="BA64" s="8"/>
      <c r="BB64" s="8">
        <f t="shared" si="26"/>
        <v>0.99686487611896557</v>
      </c>
      <c r="BC64" s="8">
        <f t="shared" si="27"/>
        <v>0.12172079356351725</v>
      </c>
      <c r="BD64" s="8">
        <f t="shared" si="28"/>
        <v>6.9357786322444895E-2</v>
      </c>
      <c r="BE64" s="8">
        <f t="shared" si="29"/>
        <v>0</v>
      </c>
      <c r="BF64" s="8">
        <f t="shared" si="30"/>
        <v>0</v>
      </c>
      <c r="BG64" s="8">
        <f t="shared" si="31"/>
        <v>4.0772871118513023E-3</v>
      </c>
      <c r="BH64" s="8">
        <f t="shared" si="32"/>
        <v>5.9866508325231313E-2</v>
      </c>
      <c r="BI64" s="8">
        <f t="shared" si="33"/>
        <v>0.3401054127446696</v>
      </c>
      <c r="BJ64" s="8">
        <f t="shared" si="34"/>
        <v>0.40173708805125125</v>
      </c>
    </row>
    <row r="65" spans="1:62" x14ac:dyDescent="0.25">
      <c r="A65" s="6" t="s">
        <v>82</v>
      </c>
      <c r="B65" s="6" t="s">
        <v>85</v>
      </c>
      <c r="C65" s="7" t="s">
        <v>94</v>
      </c>
      <c r="D65" s="8">
        <f t="shared" si="21"/>
        <v>0.5928404796278226</v>
      </c>
      <c r="E65" s="8">
        <v>0.39857971425484789</v>
      </c>
      <c r="F65" s="8">
        <v>3.8878690237988789E-2</v>
      </c>
      <c r="G65" s="8">
        <v>0</v>
      </c>
      <c r="H65" s="8">
        <v>0</v>
      </c>
      <c r="I65" s="8">
        <v>0</v>
      </c>
      <c r="J65" s="8">
        <v>0</v>
      </c>
      <c r="K65" s="8">
        <v>2.7435037343255951E-3</v>
      </c>
      <c r="L65" s="8">
        <v>0.15263857140066039</v>
      </c>
      <c r="M65" s="8"/>
      <c r="N65" s="8">
        <f t="shared" si="22"/>
        <v>0.61655409881293555</v>
      </c>
      <c r="O65" s="8">
        <v>0.41452290282504178</v>
      </c>
      <c r="P65" s="8">
        <v>4.0433837847508342E-2</v>
      </c>
      <c r="Q65" s="8">
        <v>0</v>
      </c>
      <c r="R65" s="8">
        <v>0</v>
      </c>
      <c r="S65" s="8">
        <v>0</v>
      </c>
      <c r="T65" s="8">
        <v>0</v>
      </c>
      <c r="U65" s="8">
        <v>2.8532438836986183E-3</v>
      </c>
      <c r="V65" s="8">
        <v>0.1587441142566868</v>
      </c>
      <c r="W65" s="8"/>
      <c r="X65" s="8">
        <f t="shared" si="23"/>
        <v>0.65212452759060502</v>
      </c>
      <c r="Y65" s="8">
        <v>0.4384376856803327</v>
      </c>
      <c r="Z65" s="8">
        <v>4.2766559261787664E-2</v>
      </c>
      <c r="AA65" s="8">
        <v>0</v>
      </c>
      <c r="AB65" s="8">
        <v>0</v>
      </c>
      <c r="AC65" s="8">
        <v>0</v>
      </c>
      <c r="AD65" s="8">
        <v>0</v>
      </c>
      <c r="AE65" s="8">
        <v>3.0178541077581548E-3</v>
      </c>
      <c r="AF65" s="8">
        <v>0.16790242854072643</v>
      </c>
      <c r="AG65" s="8"/>
      <c r="AH65" s="8">
        <f t="shared" si="24"/>
        <v>0.56912686044270966</v>
      </c>
      <c r="AI65" s="8">
        <v>0.38263652568465395</v>
      </c>
      <c r="AJ65" s="8">
        <v>3.7323542628469236E-2</v>
      </c>
      <c r="AK65" s="8">
        <v>0</v>
      </c>
      <c r="AL65" s="8">
        <v>0</v>
      </c>
      <c r="AM65" s="8">
        <v>0</v>
      </c>
      <c r="AN65" s="8">
        <v>0</v>
      </c>
      <c r="AO65" s="8">
        <v>2.6337635849525711E-3</v>
      </c>
      <c r="AP65" s="8">
        <v>0.14653302854463393</v>
      </c>
      <c r="AQ65" s="8"/>
      <c r="AR65" s="8">
        <f t="shared" si="25"/>
        <v>0.55727005085015335</v>
      </c>
      <c r="AS65" s="8">
        <v>0.37466493139955703</v>
      </c>
      <c r="AT65" s="8">
        <v>3.6545968823709453E-2</v>
      </c>
      <c r="AU65" s="8">
        <v>0</v>
      </c>
      <c r="AV65" s="8">
        <v>0</v>
      </c>
      <c r="AW65" s="8">
        <v>0</v>
      </c>
      <c r="AX65" s="8">
        <v>0</v>
      </c>
      <c r="AY65" s="8">
        <v>2.5788935102660591E-3</v>
      </c>
      <c r="AZ65" s="8">
        <v>0.14348025711662071</v>
      </c>
      <c r="BA65" s="8"/>
      <c r="BB65" s="8">
        <f t="shared" si="26"/>
        <v>0.59758320346484528</v>
      </c>
      <c r="BC65" s="8">
        <f t="shared" si="27"/>
        <v>0.40176835196888672</v>
      </c>
      <c r="BD65" s="8">
        <f t="shared" si="28"/>
        <v>3.9189719759892695E-2</v>
      </c>
      <c r="BE65" s="8">
        <f t="shared" si="29"/>
        <v>0</v>
      </c>
      <c r="BF65" s="8">
        <f t="shared" si="30"/>
        <v>0</v>
      </c>
      <c r="BG65" s="8">
        <f t="shared" si="31"/>
        <v>0</v>
      </c>
      <c r="BH65" s="8">
        <f t="shared" si="32"/>
        <v>0</v>
      </c>
      <c r="BI65" s="8">
        <f t="shared" si="33"/>
        <v>2.7654517642001996E-3</v>
      </c>
      <c r="BJ65" s="8">
        <f t="shared" si="34"/>
        <v>0.15385967997186564</v>
      </c>
    </row>
    <row r="66" spans="1:62" x14ac:dyDescent="0.25">
      <c r="A66" s="6" t="s">
        <v>82</v>
      </c>
      <c r="B66" s="6" t="s">
        <v>86</v>
      </c>
      <c r="C66" s="7" t="s">
        <v>94</v>
      </c>
      <c r="D66" s="8">
        <f t="shared" si="21"/>
        <v>0.63903770515777891</v>
      </c>
      <c r="E66" s="8">
        <v>0.18682808661682673</v>
      </c>
      <c r="F66" s="8">
        <v>3.0233356555178809E-2</v>
      </c>
      <c r="G66" s="8">
        <v>0</v>
      </c>
      <c r="H66" s="8">
        <v>0</v>
      </c>
      <c r="I66" s="8">
        <v>9.8780602664370082E-2</v>
      </c>
      <c r="J66" s="8">
        <v>2.1349645776530958E-2</v>
      </c>
      <c r="K66" s="8">
        <v>0.26458420990052051</v>
      </c>
      <c r="L66" s="8">
        <v>3.7261803644351686E-2</v>
      </c>
      <c r="M66" s="8"/>
      <c r="N66" s="8">
        <f t="shared" si="22"/>
        <v>0.62417636317736536</v>
      </c>
      <c r="O66" s="8">
        <v>0.18248324739317956</v>
      </c>
      <c r="P66" s="8">
        <v>2.9530255239942096E-2</v>
      </c>
      <c r="Q66" s="8">
        <v>0</v>
      </c>
      <c r="R66" s="8">
        <v>0</v>
      </c>
      <c r="S66" s="8">
        <v>9.6483379346594025E-2</v>
      </c>
      <c r="T66" s="8">
        <v>2.0853142386379076E-2</v>
      </c>
      <c r="U66" s="8">
        <v>0.25843108874004328</v>
      </c>
      <c r="V66" s="8">
        <v>3.6395250071227223E-2</v>
      </c>
      <c r="W66" s="8"/>
      <c r="X66" s="8">
        <f t="shared" si="23"/>
        <v>0.68362173109901925</v>
      </c>
      <c r="Y66" s="8">
        <v>0.19986260428776814</v>
      </c>
      <c r="Z66" s="8">
        <v>3.2342660500888971E-2</v>
      </c>
      <c r="AA66" s="8">
        <v>0</v>
      </c>
      <c r="AB66" s="8">
        <v>0</v>
      </c>
      <c r="AC66" s="8">
        <v>0.10567227261769824</v>
      </c>
      <c r="AD66" s="8">
        <v>2.2839155946986607E-2</v>
      </c>
      <c r="AE66" s="8">
        <v>0.28304357338195218</v>
      </c>
      <c r="AF66" s="8">
        <v>3.9861464363725063E-2</v>
      </c>
      <c r="AG66" s="8"/>
      <c r="AH66" s="8">
        <f t="shared" si="24"/>
        <v>0.71334441505984614</v>
      </c>
      <c r="AI66" s="8">
        <v>0.20855228273506235</v>
      </c>
      <c r="AJ66" s="8">
        <v>3.374886313136239E-2</v>
      </c>
      <c r="AK66" s="8">
        <v>0</v>
      </c>
      <c r="AL66" s="8">
        <v>0</v>
      </c>
      <c r="AM66" s="8">
        <v>0.11026671925325035</v>
      </c>
      <c r="AN66" s="8">
        <v>2.3832162727290371E-2</v>
      </c>
      <c r="AO66" s="8">
        <v>0.29534981570290658</v>
      </c>
      <c r="AP66" s="8">
        <v>4.1594571509973984E-2</v>
      </c>
      <c r="AQ66" s="8"/>
      <c r="AR66" s="8">
        <f t="shared" si="25"/>
        <v>0.62417636317736536</v>
      </c>
      <c r="AS66" s="8">
        <v>0.18248324739317956</v>
      </c>
      <c r="AT66" s="8">
        <v>2.9530255239942096E-2</v>
      </c>
      <c r="AU66" s="8">
        <v>0</v>
      </c>
      <c r="AV66" s="8">
        <v>0</v>
      </c>
      <c r="AW66" s="8">
        <v>9.6483379346594025E-2</v>
      </c>
      <c r="AX66" s="8">
        <v>2.0853142386379076E-2</v>
      </c>
      <c r="AY66" s="8">
        <v>0.25843108874004328</v>
      </c>
      <c r="AZ66" s="8">
        <v>3.6395250071227223E-2</v>
      </c>
      <c r="BA66" s="8"/>
      <c r="BB66" s="8">
        <f t="shared" si="26"/>
        <v>0.6568713155342748</v>
      </c>
      <c r="BC66" s="8">
        <f t="shared" si="27"/>
        <v>0.19204189368520325</v>
      </c>
      <c r="BD66" s="8">
        <f t="shared" si="28"/>
        <v>3.107707813346287E-2</v>
      </c>
      <c r="BE66" s="8">
        <f t="shared" si="29"/>
        <v>0</v>
      </c>
      <c r="BF66" s="8">
        <f t="shared" si="30"/>
        <v>0</v>
      </c>
      <c r="BG66" s="8">
        <f t="shared" si="31"/>
        <v>0.10153727064570135</v>
      </c>
      <c r="BH66" s="8">
        <f t="shared" si="32"/>
        <v>2.1945449844713215E-2</v>
      </c>
      <c r="BI66" s="8">
        <f t="shared" si="33"/>
        <v>0.27196795529309314</v>
      </c>
      <c r="BJ66" s="8">
        <f t="shared" si="34"/>
        <v>3.8301667932101033E-2</v>
      </c>
    </row>
    <row r="67" spans="1:62" x14ac:dyDescent="0.25">
      <c r="A67" s="6" t="s">
        <v>82</v>
      </c>
      <c r="B67" s="6" t="s">
        <v>87</v>
      </c>
      <c r="C67" s="7" t="s">
        <v>94</v>
      </c>
      <c r="D67" s="8">
        <f t="shared" si="21"/>
        <v>0.26352546216504319</v>
      </c>
      <c r="E67" s="8">
        <v>0.11612838169898268</v>
      </c>
      <c r="F67" s="8">
        <v>4.5882728511747725E-2</v>
      </c>
      <c r="G67" s="8">
        <v>0</v>
      </c>
      <c r="H67" s="8">
        <v>0</v>
      </c>
      <c r="I67" s="8">
        <v>0</v>
      </c>
      <c r="J67" s="8">
        <v>0</v>
      </c>
      <c r="K67" s="8">
        <v>1.3416933821643517E-3</v>
      </c>
      <c r="L67" s="8">
        <v>0.10017265857214842</v>
      </c>
      <c r="M67" s="8"/>
      <c r="N67" s="8">
        <f t="shared" si="22"/>
        <v>0.21262646324219994</v>
      </c>
      <c r="O67" s="8">
        <v>9.3698600810082591E-2</v>
      </c>
      <c r="P67" s="8">
        <v>3.7020643877079935E-2</v>
      </c>
      <c r="Q67" s="8">
        <v>0</v>
      </c>
      <c r="R67" s="8">
        <v>0</v>
      </c>
      <c r="S67" s="8">
        <v>0</v>
      </c>
      <c r="T67" s="8">
        <v>0</v>
      </c>
      <c r="U67" s="8">
        <v>1.082550112088994E-3</v>
      </c>
      <c r="V67" s="8">
        <v>8.0824668442948416E-2</v>
      </c>
      <c r="W67" s="8"/>
      <c r="X67" s="8">
        <f t="shared" si="23"/>
        <v>0.23315025313044319</v>
      </c>
      <c r="Y67" s="8">
        <v>0.1027428672975423</v>
      </c>
      <c r="Z67" s="8">
        <v>4.05940651007363E-2</v>
      </c>
      <c r="AA67" s="8">
        <v>0</v>
      </c>
      <c r="AB67" s="8">
        <v>0</v>
      </c>
      <c r="AC67" s="8">
        <v>0</v>
      </c>
      <c r="AD67" s="8">
        <v>0</v>
      </c>
      <c r="AE67" s="8">
        <v>1.1870433661516383E-3</v>
      </c>
      <c r="AF67" s="8">
        <v>8.8626277366012932E-2</v>
      </c>
      <c r="AG67" s="8"/>
      <c r="AH67" s="8">
        <f t="shared" si="24"/>
        <v>0.21837312441090806</v>
      </c>
      <c r="AI67" s="8">
        <v>9.6230995426571334E-2</v>
      </c>
      <c r="AJ67" s="8">
        <v>3.8021201819703719E-2</v>
      </c>
      <c r="AK67" s="8">
        <v>0</v>
      </c>
      <c r="AL67" s="8">
        <v>0</v>
      </c>
      <c r="AM67" s="8">
        <v>0</v>
      </c>
      <c r="AN67" s="8">
        <v>0</v>
      </c>
      <c r="AO67" s="8">
        <v>1.1118082232265344E-3</v>
      </c>
      <c r="AP67" s="8">
        <v>8.3009118941406487E-2</v>
      </c>
      <c r="AQ67" s="8"/>
      <c r="AR67" s="8">
        <f t="shared" si="25"/>
        <v>0.26516736535610264</v>
      </c>
      <c r="AS67" s="8">
        <v>0.11685192301797948</v>
      </c>
      <c r="AT67" s="8">
        <v>4.6168602209640239E-2</v>
      </c>
      <c r="AU67" s="8">
        <v>0</v>
      </c>
      <c r="AV67" s="8">
        <v>0</v>
      </c>
      <c r="AW67" s="8">
        <v>0</v>
      </c>
      <c r="AX67" s="8">
        <v>0</v>
      </c>
      <c r="AY67" s="8">
        <v>1.3500528424893632E-3</v>
      </c>
      <c r="AZ67" s="8">
        <v>0.10079678728599356</v>
      </c>
      <c r="BA67" s="8"/>
      <c r="BB67" s="8">
        <f t="shared" si="26"/>
        <v>0.23856853366093939</v>
      </c>
      <c r="BC67" s="8">
        <f t="shared" si="27"/>
        <v>0.10513055365023168</v>
      </c>
      <c r="BD67" s="8">
        <f t="shared" si="28"/>
        <v>4.1537448303781588E-2</v>
      </c>
      <c r="BE67" s="8">
        <f t="shared" si="29"/>
        <v>0</v>
      </c>
      <c r="BF67" s="8">
        <f t="shared" si="30"/>
        <v>0</v>
      </c>
      <c r="BG67" s="8">
        <f t="shared" si="31"/>
        <v>0</v>
      </c>
      <c r="BH67" s="8">
        <f t="shared" si="32"/>
        <v>0</v>
      </c>
      <c r="BI67" s="8">
        <f t="shared" si="33"/>
        <v>1.2146295852241762E-3</v>
      </c>
      <c r="BJ67" s="8">
        <f t="shared" si="34"/>
        <v>9.0685902121701967E-2</v>
      </c>
    </row>
    <row r="68" spans="1:62" x14ac:dyDescent="0.25">
      <c r="A68" s="6" t="s">
        <v>82</v>
      </c>
      <c r="B68" s="6" t="s">
        <v>88</v>
      </c>
      <c r="C68" s="7" t="s">
        <v>94</v>
      </c>
      <c r="D68" s="8">
        <f t="shared" si="21"/>
        <v>3.6653059631000806</v>
      </c>
      <c r="E68" s="8">
        <v>1.7461553999024153</v>
      </c>
      <c r="F68" s="8">
        <v>0.26620672546709012</v>
      </c>
      <c r="G68" s="8">
        <v>5.8298863445922271E-2</v>
      </c>
      <c r="H68" s="8">
        <v>0</v>
      </c>
      <c r="I68" s="8">
        <v>0.26281330275252568</v>
      </c>
      <c r="J68" s="8">
        <v>7.2955118605758942E-2</v>
      </c>
      <c r="K68" s="8">
        <v>1.0419126241516083</v>
      </c>
      <c r="L68" s="8">
        <v>0.21696392877476015</v>
      </c>
      <c r="M68" s="8"/>
      <c r="N68" s="8">
        <f t="shared" si="22"/>
        <v>1.0207181163063517</v>
      </c>
      <c r="O68" s="8">
        <v>0.48627112402345746</v>
      </c>
      <c r="P68" s="8">
        <v>7.4133518484506125E-2</v>
      </c>
      <c r="Q68" s="8">
        <v>1.6235126529244179E-2</v>
      </c>
      <c r="R68" s="8">
        <v>0</v>
      </c>
      <c r="S68" s="8">
        <v>7.3188514690576773E-2</v>
      </c>
      <c r="T68" s="8">
        <v>2.0316615307932866E-2</v>
      </c>
      <c r="U68" s="8">
        <v>0.29015288267513145</v>
      </c>
      <c r="V68" s="8">
        <v>6.0420334595502834E-2</v>
      </c>
      <c r="W68" s="8"/>
      <c r="X68" s="8">
        <f t="shared" si="23"/>
        <v>1.0516489683156351</v>
      </c>
      <c r="Y68" s="8">
        <v>0.50100661263022894</v>
      </c>
      <c r="Z68" s="8">
        <v>7.6379988741612365E-2</v>
      </c>
      <c r="AA68" s="8">
        <v>1.6727100060433393E-2</v>
      </c>
      <c r="AB68" s="8">
        <v>0</v>
      </c>
      <c r="AC68" s="8">
        <v>7.5406348469079093E-2</v>
      </c>
      <c r="AD68" s="8">
        <v>2.0932270317264166E-2</v>
      </c>
      <c r="AE68" s="8">
        <v>0.29894539427134759</v>
      </c>
      <c r="AF68" s="8">
        <v>6.2251253825669567E-2</v>
      </c>
      <c r="AG68" s="8"/>
      <c r="AH68" s="8">
        <f t="shared" si="24"/>
        <v>1.0516489683156351</v>
      </c>
      <c r="AI68" s="8">
        <v>0.50100661263022894</v>
      </c>
      <c r="AJ68" s="8">
        <v>7.6379988741612365E-2</v>
      </c>
      <c r="AK68" s="8">
        <v>1.6727100060433393E-2</v>
      </c>
      <c r="AL68" s="8">
        <v>0</v>
      </c>
      <c r="AM68" s="8">
        <v>7.5406348469079093E-2</v>
      </c>
      <c r="AN68" s="8">
        <v>2.0932270317264166E-2</v>
      </c>
      <c r="AO68" s="8">
        <v>0.29894539427134759</v>
      </c>
      <c r="AP68" s="8">
        <v>6.2251253825669567E-2</v>
      </c>
      <c r="AQ68" s="8"/>
      <c r="AR68" s="8">
        <f t="shared" si="25"/>
        <v>0.95885641228778451</v>
      </c>
      <c r="AS68" s="8">
        <v>0.45680014680991449</v>
      </c>
      <c r="AT68" s="8">
        <v>6.9640577970293605E-2</v>
      </c>
      <c r="AU68" s="8">
        <v>1.5251179466865741E-2</v>
      </c>
      <c r="AV68" s="8">
        <v>0</v>
      </c>
      <c r="AW68" s="8">
        <v>6.8752847133572104E-2</v>
      </c>
      <c r="AX68" s="8">
        <v>1.9085305289270268E-2</v>
      </c>
      <c r="AY68" s="8">
        <v>0.27256785948269918</v>
      </c>
      <c r="AZ68" s="8">
        <v>5.6758496135169312E-2</v>
      </c>
      <c r="BA68" s="8"/>
      <c r="BB68" s="8">
        <f t="shared" si="26"/>
        <v>1.5496356856650972</v>
      </c>
      <c r="BC68" s="8">
        <f t="shared" si="27"/>
        <v>0.738247979199249</v>
      </c>
      <c r="BD68" s="8">
        <f t="shared" si="28"/>
        <v>0.11254815988102292</v>
      </c>
      <c r="BE68" s="8">
        <f t="shared" si="29"/>
        <v>2.4647873912579794E-2</v>
      </c>
      <c r="BF68" s="8">
        <f t="shared" si="30"/>
        <v>0</v>
      </c>
      <c r="BG68" s="8">
        <f t="shared" si="31"/>
        <v>0.11111347230296656</v>
      </c>
      <c r="BH68" s="8">
        <f t="shared" si="32"/>
        <v>3.0844315967498082E-2</v>
      </c>
      <c r="BI68" s="8">
        <f t="shared" si="33"/>
        <v>0.44050483097042681</v>
      </c>
      <c r="BJ68" s="8">
        <f t="shared" si="34"/>
        <v>9.1729053431354277E-2</v>
      </c>
    </row>
    <row r="69" spans="1:62" x14ac:dyDescent="0.25">
      <c r="A69" s="6" t="s">
        <v>82</v>
      </c>
      <c r="B69" s="6" t="s">
        <v>89</v>
      </c>
      <c r="C69" s="7" t="s">
        <v>94</v>
      </c>
      <c r="D69" s="8">
        <f t="shared" si="21"/>
        <v>0.40356459409427808</v>
      </c>
      <c r="E69" s="8">
        <v>0.25904499004989195</v>
      </c>
      <c r="F69" s="8">
        <v>6.643234594623483E-2</v>
      </c>
      <c r="G69" s="8">
        <v>0</v>
      </c>
      <c r="H69" s="8">
        <v>0</v>
      </c>
      <c r="I69" s="8">
        <v>0</v>
      </c>
      <c r="J69" s="8">
        <v>0</v>
      </c>
      <c r="K69" s="8">
        <v>1.057755687385317E-2</v>
      </c>
      <c r="L69" s="8">
        <v>6.7509701224298169E-2</v>
      </c>
      <c r="M69" s="8"/>
      <c r="N69" s="8">
        <f t="shared" si="22"/>
        <v>0.38232435229984241</v>
      </c>
      <c r="O69" s="8">
        <v>0.2454110432051608</v>
      </c>
      <c r="P69" s="8">
        <v>6.2935906685906678E-2</v>
      </c>
      <c r="Q69" s="8">
        <v>0</v>
      </c>
      <c r="R69" s="8">
        <v>0</v>
      </c>
      <c r="S69" s="8">
        <v>0</v>
      </c>
      <c r="T69" s="8">
        <v>0</v>
      </c>
      <c r="U69" s="8">
        <v>1.0020843354176686E-2</v>
      </c>
      <c r="V69" s="8">
        <v>6.3956559054598267E-2</v>
      </c>
      <c r="W69" s="8"/>
      <c r="X69" s="8">
        <f t="shared" si="23"/>
        <v>0.3717042314026246</v>
      </c>
      <c r="Y69" s="8">
        <v>0.23859406978279521</v>
      </c>
      <c r="Z69" s="8">
        <v>6.1187687055742603E-2</v>
      </c>
      <c r="AA69" s="8">
        <v>0</v>
      </c>
      <c r="AB69" s="8">
        <v>0</v>
      </c>
      <c r="AC69" s="8">
        <v>0</v>
      </c>
      <c r="AD69" s="8">
        <v>0</v>
      </c>
      <c r="AE69" s="8">
        <v>9.7424865943384446E-3</v>
      </c>
      <c r="AF69" s="8">
        <v>6.2179987969748308E-2</v>
      </c>
      <c r="AG69" s="8"/>
      <c r="AH69" s="8">
        <f t="shared" si="24"/>
        <v>0.23364265973879261</v>
      </c>
      <c r="AI69" s="8">
        <v>0.14997341529204272</v>
      </c>
      <c r="AJ69" s="8">
        <v>3.8460831863609636E-2</v>
      </c>
      <c r="AK69" s="8">
        <v>0</v>
      </c>
      <c r="AL69" s="8">
        <v>0</v>
      </c>
      <c r="AM69" s="8">
        <v>0</v>
      </c>
      <c r="AN69" s="8">
        <v>0</v>
      </c>
      <c r="AO69" s="8">
        <v>6.1238487164413085E-3</v>
      </c>
      <c r="AP69" s="8">
        <v>3.9084563866698945E-2</v>
      </c>
      <c r="AQ69" s="8"/>
      <c r="AR69" s="8">
        <f t="shared" si="25"/>
        <v>0.22302253884157475</v>
      </c>
      <c r="AS69" s="8">
        <v>0.14315644186967713</v>
      </c>
      <c r="AT69" s="8">
        <v>3.671261223344556E-2</v>
      </c>
      <c r="AU69" s="8">
        <v>0</v>
      </c>
      <c r="AV69" s="8">
        <v>0</v>
      </c>
      <c r="AW69" s="8">
        <v>0</v>
      </c>
      <c r="AX69" s="8">
        <v>0</v>
      </c>
      <c r="AY69" s="8">
        <v>5.8454919566030671E-3</v>
      </c>
      <c r="AZ69" s="8">
        <v>3.7307992781848986E-2</v>
      </c>
      <c r="BA69" s="8"/>
      <c r="BB69" s="8">
        <f t="shared" si="26"/>
        <v>0.32285167527542247</v>
      </c>
      <c r="BC69" s="8">
        <f t="shared" si="27"/>
        <v>0.20723599203991355</v>
      </c>
      <c r="BD69" s="8">
        <f t="shared" si="28"/>
        <v>5.3145876756987863E-2</v>
      </c>
      <c r="BE69" s="8">
        <f t="shared" si="29"/>
        <v>0</v>
      </c>
      <c r="BF69" s="8">
        <f t="shared" si="30"/>
        <v>0</v>
      </c>
      <c r="BG69" s="8">
        <f t="shared" si="31"/>
        <v>0</v>
      </c>
      <c r="BH69" s="8">
        <f t="shared" si="32"/>
        <v>0</v>
      </c>
      <c r="BI69" s="8">
        <f t="shared" si="33"/>
        <v>8.4620454990825354E-3</v>
      </c>
      <c r="BJ69" s="8">
        <f t="shared" si="34"/>
        <v>5.4007760979438532E-2</v>
      </c>
    </row>
    <row r="70" spans="1:62" x14ac:dyDescent="0.25">
      <c r="A70" s="6" t="s">
        <v>25</v>
      </c>
      <c r="B70" s="6" t="s">
        <v>26</v>
      </c>
      <c r="C70" s="7" t="s">
        <v>95</v>
      </c>
      <c r="D70" s="8">
        <f t="shared" si="21"/>
        <v>29.086331338050517</v>
      </c>
      <c r="E70" s="8">
        <v>10.237204221944328</v>
      </c>
      <c r="F70" s="8">
        <v>1.1223451453818212</v>
      </c>
      <c r="G70" s="8">
        <v>10.255906524193634</v>
      </c>
      <c r="H70" s="8">
        <v>0</v>
      </c>
      <c r="I70" s="8">
        <v>0</v>
      </c>
      <c r="J70" s="8">
        <v>6.8133013881261375</v>
      </c>
      <c r="K70" s="8">
        <v>0.50039867041797348</v>
      </c>
      <c r="L70" s="8">
        <v>0.15717538798662442</v>
      </c>
      <c r="M70" s="8"/>
      <c r="N70" s="8">
        <f t="shared" si="22"/>
        <v>32.677042861723599</v>
      </c>
      <c r="O70" s="8">
        <v>11.500988462820475</v>
      </c>
      <c r="P70" s="8">
        <v>1.2608988048386605</v>
      </c>
      <c r="Q70" s="8">
        <v>11.521999566802981</v>
      </c>
      <c r="R70" s="8">
        <v>0</v>
      </c>
      <c r="S70" s="8">
        <v>0</v>
      </c>
      <c r="T70" s="8">
        <v>7.6544043627249971</v>
      </c>
      <c r="U70" s="8">
        <v>0.56217295372024623</v>
      </c>
      <c r="V70" s="8">
        <v>0.17657871081624002</v>
      </c>
      <c r="W70" s="8"/>
      <c r="X70" s="8">
        <f t="shared" si="23"/>
        <v>61.402735051108252</v>
      </c>
      <c r="Y70" s="8">
        <v>21.611262389829644</v>
      </c>
      <c r="Z70" s="8">
        <v>2.3693280804933754</v>
      </c>
      <c r="AA70" s="8">
        <v>21.650743907677764</v>
      </c>
      <c r="AB70" s="8">
        <v>0</v>
      </c>
      <c r="AC70" s="8">
        <v>0</v>
      </c>
      <c r="AD70" s="8">
        <v>14.383228159515875</v>
      </c>
      <c r="AE70" s="8">
        <v>1.056367220138428</v>
      </c>
      <c r="AF70" s="8">
        <v>0.33180529345316495</v>
      </c>
      <c r="AG70" s="8"/>
      <c r="AH70" s="8">
        <f t="shared" si="24"/>
        <v>64.679847315071896</v>
      </c>
      <c r="AI70" s="8">
        <v>22.764672461196955</v>
      </c>
      <c r="AJ70" s="8">
        <v>2.4957809836657745</v>
      </c>
      <c r="AK70" s="8">
        <v>22.806261138705512</v>
      </c>
      <c r="AL70" s="8">
        <v>0</v>
      </c>
      <c r="AM70" s="8">
        <v>0</v>
      </c>
      <c r="AN70" s="8">
        <v>15.1508723590406</v>
      </c>
      <c r="AO70" s="8">
        <v>1.1127463695278388</v>
      </c>
      <c r="AP70" s="8">
        <v>0.34951400293521601</v>
      </c>
      <c r="AQ70" s="8"/>
      <c r="AR70" s="8">
        <f t="shared" si="25"/>
        <v>58.345142268941224</v>
      </c>
      <c r="AS70" s="8">
        <v>20.535114237118513</v>
      </c>
      <c r="AT70" s="8">
        <v>2.2513457067200844</v>
      </c>
      <c r="AU70" s="8">
        <v>20.572629744757148</v>
      </c>
      <c r="AV70" s="8">
        <v>0</v>
      </c>
      <c r="AW70" s="8">
        <v>0</v>
      </c>
      <c r="AX70" s="8">
        <v>13.667005102543047</v>
      </c>
      <c r="AY70" s="8">
        <v>1.0037646644880212</v>
      </c>
      <c r="AZ70" s="8">
        <v>0.31528281331440927</v>
      </c>
      <c r="BA70" s="8"/>
      <c r="BB70" s="8">
        <f t="shared" si="26"/>
        <v>49.2382197669791</v>
      </c>
      <c r="BC70" s="8">
        <f t="shared" si="27"/>
        <v>17.32984835458198</v>
      </c>
      <c r="BD70" s="8">
        <f t="shared" si="28"/>
        <v>1.899939744219943</v>
      </c>
      <c r="BE70" s="8">
        <f t="shared" si="29"/>
        <v>17.36150817642741</v>
      </c>
      <c r="BF70" s="8">
        <f t="shared" si="30"/>
        <v>0</v>
      </c>
      <c r="BG70" s="8">
        <f t="shared" si="31"/>
        <v>0</v>
      </c>
      <c r="BH70" s="8">
        <f t="shared" si="32"/>
        <v>11.533762274390131</v>
      </c>
      <c r="BI70" s="8">
        <f t="shared" si="33"/>
        <v>0.84708997565850164</v>
      </c>
      <c r="BJ70" s="8">
        <f t="shared" si="34"/>
        <v>0.26607124170113094</v>
      </c>
    </row>
    <row r="71" spans="1:62" x14ac:dyDescent="0.25">
      <c r="A71" s="6" t="s">
        <v>25</v>
      </c>
      <c r="B71" s="6" t="s">
        <v>27</v>
      </c>
      <c r="C71" s="7" t="s">
        <v>95</v>
      </c>
      <c r="D71" s="8">
        <f t="shared" ref="D71:D77" si="35">SUM(E71:L71)</f>
        <v>10.565302492390559</v>
      </c>
      <c r="E71" s="8">
        <v>5.2949466802800709</v>
      </c>
      <c r="F71" s="8">
        <v>0.40918087924939439</v>
      </c>
      <c r="G71" s="8">
        <v>3.8517163047833591</v>
      </c>
      <c r="H71" s="8">
        <v>0</v>
      </c>
      <c r="I71" s="8">
        <v>0</v>
      </c>
      <c r="J71" s="8">
        <v>1.009458628077736</v>
      </c>
      <c r="K71" s="8">
        <v>0</v>
      </c>
      <c r="L71" s="8">
        <v>0</v>
      </c>
      <c r="M71" s="8"/>
      <c r="N71" s="8">
        <f t="shared" ref="N71:N77" si="36">SUM(O71:V71)</f>
        <v>10.993362630203809</v>
      </c>
      <c r="O71" s="8">
        <v>5.5094749067370916</v>
      </c>
      <c r="P71" s="8">
        <v>0.42575911008454487</v>
      </c>
      <c r="Q71" s="8">
        <v>4.0077711090287265</v>
      </c>
      <c r="R71" s="8">
        <v>0</v>
      </c>
      <c r="S71" s="8">
        <v>0</v>
      </c>
      <c r="T71" s="8">
        <v>1.0503575043534454</v>
      </c>
      <c r="U71" s="8">
        <v>0</v>
      </c>
      <c r="V71" s="8">
        <v>0</v>
      </c>
      <c r="W71" s="8"/>
      <c r="X71" s="8">
        <f t="shared" ref="X71:X77" si="37">SUM(Y71:AF71)</f>
        <v>8.065042141981376</v>
      </c>
      <c r="Y71" s="8">
        <v>4.0419068121106623</v>
      </c>
      <c r="Z71" s="8">
        <v>0.31234894005317487</v>
      </c>
      <c r="AA71" s="8">
        <v>2.9402143799865605</v>
      </c>
      <c r="AB71" s="8">
        <v>0</v>
      </c>
      <c r="AC71" s="8">
        <v>0</v>
      </c>
      <c r="AD71" s="8">
        <v>0.77057200983097895</v>
      </c>
      <c r="AE71" s="8">
        <v>0</v>
      </c>
      <c r="AF71" s="8">
        <v>0</v>
      </c>
      <c r="AG71" s="8"/>
      <c r="AH71" s="8">
        <f t="shared" ref="AH71:AH77" si="38">SUM(AI71:AP71)</f>
        <v>18.776274226808276</v>
      </c>
      <c r="AI71" s="8">
        <v>9.4099881150465361</v>
      </c>
      <c r="AJ71" s="8">
        <v>0.72718148890546142</v>
      </c>
      <c r="AK71" s="8">
        <v>6.8451311862172055</v>
      </c>
      <c r="AL71" s="8">
        <v>0</v>
      </c>
      <c r="AM71" s="8">
        <v>0</v>
      </c>
      <c r="AN71" s="8">
        <v>1.7939734366390705</v>
      </c>
      <c r="AO71" s="8">
        <v>0</v>
      </c>
      <c r="AP71" s="8">
        <v>0</v>
      </c>
      <c r="AQ71" s="8"/>
      <c r="AR71" s="8">
        <f t="shared" ref="AR71:AR77" si="39">SUM(AS71:AZ71)</f>
        <v>8.1817858159304429</v>
      </c>
      <c r="AS71" s="8">
        <v>4.1004145102353036</v>
      </c>
      <c r="AT71" s="8">
        <v>0.31687027573548865</v>
      </c>
      <c r="AU71" s="8">
        <v>2.9827747811443879</v>
      </c>
      <c r="AV71" s="8">
        <v>0</v>
      </c>
      <c r="AW71" s="8">
        <v>0</v>
      </c>
      <c r="AX71" s="8">
        <v>0.78172624881526342</v>
      </c>
      <c r="AY71" s="8">
        <v>0</v>
      </c>
      <c r="AZ71" s="8">
        <v>0</v>
      </c>
      <c r="BA71" s="8"/>
      <c r="BB71" s="8">
        <f t="shared" ref="BB71:BB77" si="40">SUM(BC71:BJ71)</f>
        <v>11.316353461462892</v>
      </c>
      <c r="BC71" s="8">
        <f t="shared" ref="BC71:BC77" si="41">AVERAGE(E71,O71,Y71,AI71,AS71)</f>
        <v>5.6713462048819334</v>
      </c>
      <c r="BD71" s="8">
        <f t="shared" ref="BD71:BD77" si="42">AVERAGE(F71,P71,Z71,AJ71,AT71)</f>
        <v>0.43826813880561294</v>
      </c>
      <c r="BE71" s="8">
        <f t="shared" ref="BE71:BE77" si="43">AVERAGE(G71,Q71,AA71,AK71,AU71)</f>
        <v>4.1255215522320485</v>
      </c>
      <c r="BF71" s="8">
        <f t="shared" ref="BF71:BF77" si="44">AVERAGE(H71,R71,AB71,AL71,AV71)</f>
        <v>0</v>
      </c>
      <c r="BG71" s="8">
        <f t="shared" ref="BG71:BG77" si="45">AVERAGE(I71,S71,AC71,AM71,AW71)</f>
        <v>0</v>
      </c>
      <c r="BH71" s="8">
        <f t="shared" ref="BH71:BH77" si="46">AVERAGE(J71,T71,AD71,AN71,AX71)</f>
        <v>1.081217565543299</v>
      </c>
      <c r="BI71" s="8">
        <f t="shared" ref="BI71:BI77" si="47">AVERAGE(K71,U71,AE71,AO71,AY71)</f>
        <v>0</v>
      </c>
      <c r="BJ71" s="8">
        <f t="shared" ref="BJ71:BJ77" si="48">AVERAGE(L71,V71,AF71,AP71,AZ71)</f>
        <v>0</v>
      </c>
    </row>
    <row r="72" spans="1:62" x14ac:dyDescent="0.25">
      <c r="A72" s="6" t="s">
        <v>25</v>
      </c>
      <c r="B72" s="6" t="s">
        <v>28</v>
      </c>
      <c r="C72" s="7" t="s">
        <v>95</v>
      </c>
      <c r="D72" s="8">
        <f t="shared" si="35"/>
        <v>1.6723584019272599</v>
      </c>
      <c r="E72" s="8">
        <v>1.6477579588609599</v>
      </c>
      <c r="F72" s="8">
        <v>0</v>
      </c>
      <c r="G72" s="8">
        <v>0</v>
      </c>
      <c r="H72" s="8">
        <v>0</v>
      </c>
      <c r="I72" s="8">
        <v>0</v>
      </c>
      <c r="J72" s="8">
        <v>2.4600443066299972E-2</v>
      </c>
      <c r="K72" s="8">
        <v>0</v>
      </c>
      <c r="L72" s="8">
        <v>0</v>
      </c>
      <c r="M72" s="8"/>
      <c r="N72" s="8">
        <f t="shared" si="36"/>
        <v>1.2092437675474035</v>
      </c>
      <c r="O72" s="8">
        <v>1.1914557548686944</v>
      </c>
      <c r="P72" s="8">
        <v>0</v>
      </c>
      <c r="Q72" s="8">
        <v>0</v>
      </c>
      <c r="R72" s="8">
        <v>0</v>
      </c>
      <c r="S72" s="8">
        <v>0</v>
      </c>
      <c r="T72" s="8">
        <v>1.7788012678709213E-2</v>
      </c>
      <c r="U72" s="8">
        <v>0</v>
      </c>
      <c r="V72" s="8">
        <v>0</v>
      </c>
      <c r="W72" s="8"/>
      <c r="X72" s="8">
        <f t="shared" si="37"/>
        <v>1.9782427592028442</v>
      </c>
      <c r="Y72" s="8">
        <v>1.94914274791758</v>
      </c>
      <c r="Z72" s="8">
        <v>0</v>
      </c>
      <c r="AA72" s="8">
        <v>0</v>
      </c>
      <c r="AB72" s="8">
        <v>0</v>
      </c>
      <c r="AC72" s="8">
        <v>0</v>
      </c>
      <c r="AD72" s="8">
        <v>2.9100011285264245E-2</v>
      </c>
      <c r="AE72" s="8">
        <v>0</v>
      </c>
      <c r="AF72" s="8">
        <v>0</v>
      </c>
      <c r="AG72" s="8"/>
      <c r="AH72" s="8">
        <f t="shared" si="38"/>
        <v>3.4705010255379385</v>
      </c>
      <c r="AI72" s="8">
        <v>3.4194498496704373</v>
      </c>
      <c r="AJ72" s="8">
        <v>0</v>
      </c>
      <c r="AK72" s="8">
        <v>0</v>
      </c>
      <c r="AL72" s="8">
        <v>0</v>
      </c>
      <c r="AM72" s="8">
        <v>0</v>
      </c>
      <c r="AN72" s="8">
        <v>5.1051175867501145E-2</v>
      </c>
      <c r="AO72" s="8">
        <v>0</v>
      </c>
      <c r="AP72" s="8">
        <v>0</v>
      </c>
      <c r="AQ72" s="8"/>
      <c r="AR72" s="8">
        <f t="shared" si="39"/>
        <v>2.2098000763927721</v>
      </c>
      <c r="AS72" s="8">
        <v>2.1772938499137124</v>
      </c>
      <c r="AT72" s="8">
        <v>0</v>
      </c>
      <c r="AU72" s="8">
        <v>0</v>
      </c>
      <c r="AV72" s="8">
        <v>0</v>
      </c>
      <c r="AW72" s="8">
        <v>0</v>
      </c>
      <c r="AX72" s="8">
        <v>3.2506226479059618E-2</v>
      </c>
      <c r="AY72" s="8">
        <v>0</v>
      </c>
      <c r="AZ72" s="8">
        <v>0</v>
      </c>
      <c r="BA72" s="8"/>
      <c r="BB72" s="8">
        <f t="shared" si="40"/>
        <v>2.1080292061216435</v>
      </c>
      <c r="BC72" s="8">
        <f t="shared" si="41"/>
        <v>2.0770200322462768</v>
      </c>
      <c r="BD72" s="8">
        <f t="shared" si="42"/>
        <v>0</v>
      </c>
      <c r="BE72" s="8">
        <f t="shared" si="43"/>
        <v>0</v>
      </c>
      <c r="BF72" s="8">
        <f t="shared" si="44"/>
        <v>0</v>
      </c>
      <c r="BG72" s="8">
        <f t="shared" si="45"/>
        <v>0</v>
      </c>
      <c r="BH72" s="8">
        <f t="shared" si="46"/>
        <v>3.1009173875366836E-2</v>
      </c>
      <c r="BI72" s="8">
        <f t="shared" si="47"/>
        <v>0</v>
      </c>
      <c r="BJ72" s="8">
        <f t="shared" si="48"/>
        <v>0</v>
      </c>
    </row>
    <row r="73" spans="1:62" x14ac:dyDescent="0.25">
      <c r="A73" s="6" t="s">
        <v>25</v>
      </c>
      <c r="B73" s="6" t="s">
        <v>29</v>
      </c>
      <c r="C73" s="7" t="s">
        <v>95</v>
      </c>
      <c r="D73" s="8">
        <f t="shared" si="35"/>
        <v>18.50292867972794</v>
      </c>
      <c r="E73" s="8">
        <v>15.174575808563468</v>
      </c>
      <c r="F73" s="8">
        <v>0.80225920258341199</v>
      </c>
      <c r="G73" s="8">
        <v>2.3090960567501257</v>
      </c>
      <c r="H73" s="8">
        <v>0</v>
      </c>
      <c r="I73" s="8">
        <v>0</v>
      </c>
      <c r="J73" s="8">
        <v>1.0644818078773852E-2</v>
      </c>
      <c r="K73" s="8">
        <v>0.20635279375216153</v>
      </c>
      <c r="L73" s="8">
        <v>0</v>
      </c>
      <c r="M73" s="8"/>
      <c r="N73" s="8">
        <f t="shared" si="36"/>
        <v>1.8023175097983068</v>
      </c>
      <c r="O73" s="8">
        <v>1.4781121495377167</v>
      </c>
      <c r="P73" s="8">
        <v>7.8145780770213238E-2</v>
      </c>
      <c r="Q73" s="8">
        <v>0.22492246102891902</v>
      </c>
      <c r="R73" s="8">
        <v>0</v>
      </c>
      <c r="S73" s="8">
        <v>0</v>
      </c>
      <c r="T73" s="8">
        <v>1.0368813685701231E-3</v>
      </c>
      <c r="U73" s="8">
        <v>2.0100237092887489E-2</v>
      </c>
      <c r="V73" s="8">
        <v>0</v>
      </c>
      <c r="W73" s="8"/>
      <c r="X73" s="8">
        <f t="shared" si="37"/>
        <v>2.3728352826841013</v>
      </c>
      <c r="Y73" s="8">
        <v>1.9460037652187205</v>
      </c>
      <c r="Z73" s="8">
        <v>0.10288257468308649</v>
      </c>
      <c r="AA73" s="8">
        <v>0.29612093790138266</v>
      </c>
      <c r="AB73" s="8">
        <v>0</v>
      </c>
      <c r="AC73" s="8">
        <v>0</v>
      </c>
      <c r="AD73" s="8">
        <v>1.3651028089808098E-3</v>
      </c>
      <c r="AE73" s="8">
        <v>2.646290207193102E-2</v>
      </c>
      <c r="AF73" s="8">
        <v>0</v>
      </c>
      <c r="AG73" s="8"/>
      <c r="AH73" s="8">
        <f t="shared" si="38"/>
        <v>1.7763848837580432</v>
      </c>
      <c r="AI73" s="8">
        <v>1.4568443488249438</v>
      </c>
      <c r="AJ73" s="8">
        <v>7.7021381046900789E-2</v>
      </c>
      <c r="AK73" s="8">
        <v>0.22168616662562521</v>
      </c>
      <c r="AL73" s="8">
        <v>0</v>
      </c>
      <c r="AM73" s="8">
        <v>0</v>
      </c>
      <c r="AN73" s="8">
        <v>1.0219622121878194E-3</v>
      </c>
      <c r="AO73" s="8">
        <v>1.9811025048385517E-2</v>
      </c>
      <c r="AP73" s="8">
        <v>0</v>
      </c>
      <c r="AQ73" s="8"/>
      <c r="AR73" s="8">
        <f t="shared" si="39"/>
        <v>1.620789127516463</v>
      </c>
      <c r="AS73" s="8">
        <v>1.3292375445483064</v>
      </c>
      <c r="AT73" s="8">
        <v>7.0274982707026298E-2</v>
      </c>
      <c r="AU73" s="8">
        <v>0.20226840020586245</v>
      </c>
      <c r="AV73" s="8">
        <v>0</v>
      </c>
      <c r="AW73" s="8">
        <v>0</v>
      </c>
      <c r="AX73" s="8">
        <v>9.3244727389399568E-4</v>
      </c>
      <c r="AY73" s="8">
        <v>1.807575278137365E-2</v>
      </c>
      <c r="AZ73" s="8">
        <v>0</v>
      </c>
      <c r="BA73" s="8"/>
      <c r="BB73" s="8">
        <f t="shared" si="40"/>
        <v>5.2150510966969703</v>
      </c>
      <c r="BC73" s="8">
        <f t="shared" si="41"/>
        <v>4.2769547233386307</v>
      </c>
      <c r="BD73" s="8">
        <f t="shared" si="42"/>
        <v>0.22611678435812776</v>
      </c>
      <c r="BE73" s="8">
        <f t="shared" si="43"/>
        <v>0.65081880450238294</v>
      </c>
      <c r="BF73" s="8">
        <f t="shared" si="44"/>
        <v>0</v>
      </c>
      <c r="BG73" s="8">
        <f t="shared" si="45"/>
        <v>0</v>
      </c>
      <c r="BH73" s="8">
        <f t="shared" si="46"/>
        <v>3.0002423484813195E-3</v>
      </c>
      <c r="BI73" s="8">
        <f t="shared" si="47"/>
        <v>5.8160542149347835E-2</v>
      </c>
      <c r="BJ73" s="8">
        <f t="shared" si="48"/>
        <v>0</v>
      </c>
    </row>
    <row r="74" spans="1:62" x14ac:dyDescent="0.25">
      <c r="A74" s="6" t="s">
        <v>25</v>
      </c>
      <c r="B74" s="6" t="s">
        <v>30</v>
      </c>
      <c r="C74" s="7" t="s">
        <v>95</v>
      </c>
      <c r="D74" s="8">
        <f t="shared" si="35"/>
        <v>2.490164484766181</v>
      </c>
      <c r="E74" s="8">
        <v>2.0082487703125067</v>
      </c>
      <c r="F74" s="8">
        <v>0.21735012655361854</v>
      </c>
      <c r="G74" s="8">
        <v>0</v>
      </c>
      <c r="H74" s="8">
        <v>0</v>
      </c>
      <c r="I74" s="8">
        <v>0</v>
      </c>
      <c r="J74" s="8">
        <v>0</v>
      </c>
      <c r="K74" s="8">
        <v>8.8188529300018623E-2</v>
      </c>
      <c r="L74" s="8">
        <v>0.17637705860003725</v>
      </c>
      <c r="M74" s="8"/>
      <c r="N74" s="8">
        <f t="shared" si="36"/>
        <v>1.4808619361234097</v>
      </c>
      <c r="O74" s="8">
        <v>1.19427418566757</v>
      </c>
      <c r="P74" s="8">
        <v>0.12925472642225155</v>
      </c>
      <c r="Q74" s="8">
        <v>0</v>
      </c>
      <c r="R74" s="8">
        <v>0</v>
      </c>
      <c r="S74" s="8">
        <v>0</v>
      </c>
      <c r="T74" s="8">
        <v>0</v>
      </c>
      <c r="U74" s="8">
        <v>5.2444341344529362E-2</v>
      </c>
      <c r="V74" s="8">
        <v>0.10488868268905872</v>
      </c>
      <c r="W74" s="8"/>
      <c r="X74" s="8">
        <f t="shared" si="37"/>
        <v>2.123790023315058</v>
      </c>
      <c r="Y74" s="8">
        <v>1.7127779023500591</v>
      </c>
      <c r="Z74" s="8">
        <v>0.18537170261834482</v>
      </c>
      <c r="AA74" s="8">
        <v>0</v>
      </c>
      <c r="AB74" s="8">
        <v>0</v>
      </c>
      <c r="AC74" s="8">
        <v>0</v>
      </c>
      <c r="AD74" s="8">
        <v>0</v>
      </c>
      <c r="AE74" s="8">
        <v>7.5213472782218058E-2</v>
      </c>
      <c r="AF74" s="8">
        <v>0.15042694556443612</v>
      </c>
      <c r="AG74" s="8"/>
      <c r="AH74" s="8">
        <f t="shared" si="38"/>
        <v>1.1463975084115783</v>
      </c>
      <c r="AI74" s="8">
        <v>0.92453787717281977</v>
      </c>
      <c r="AJ74" s="8">
        <v>0.10006152005553394</v>
      </c>
      <c r="AK74" s="8">
        <v>0</v>
      </c>
      <c r="AL74" s="8">
        <v>0</v>
      </c>
      <c r="AM74" s="8">
        <v>0</v>
      </c>
      <c r="AN74" s="8">
        <v>0</v>
      </c>
      <c r="AO74" s="8">
        <v>4.0599370394408196E-2</v>
      </c>
      <c r="AP74" s="8">
        <v>8.1198740788816393E-2</v>
      </c>
      <c r="AQ74" s="8"/>
      <c r="AR74" s="8">
        <f t="shared" si="39"/>
        <v>0.99157475212094282</v>
      </c>
      <c r="AS74" s="8">
        <v>0.7996776071628825</v>
      </c>
      <c r="AT74" s="8">
        <v>8.6548057037724724E-2</v>
      </c>
      <c r="AU74" s="8">
        <v>0</v>
      </c>
      <c r="AV74" s="8">
        <v>0</v>
      </c>
      <c r="AW74" s="8">
        <v>0</v>
      </c>
      <c r="AX74" s="8">
        <v>0</v>
      </c>
      <c r="AY74" s="8">
        <v>3.5116362640111844E-2</v>
      </c>
      <c r="AZ74" s="8">
        <v>7.0232725280223687E-2</v>
      </c>
      <c r="BA74" s="8"/>
      <c r="BB74" s="8">
        <f t="shared" si="40"/>
        <v>1.6465577409474341</v>
      </c>
      <c r="BC74" s="8">
        <f t="shared" si="41"/>
        <v>1.3279032685331678</v>
      </c>
      <c r="BD74" s="8">
        <f t="shared" si="42"/>
        <v>0.14371722653749469</v>
      </c>
      <c r="BE74" s="8">
        <f t="shared" si="43"/>
        <v>0</v>
      </c>
      <c r="BF74" s="8">
        <f t="shared" si="44"/>
        <v>0</v>
      </c>
      <c r="BG74" s="8">
        <f t="shared" si="45"/>
        <v>0</v>
      </c>
      <c r="BH74" s="8">
        <f t="shared" si="46"/>
        <v>0</v>
      </c>
      <c r="BI74" s="8">
        <f t="shared" si="47"/>
        <v>5.8312415292257225E-2</v>
      </c>
      <c r="BJ74" s="8">
        <f t="shared" si="48"/>
        <v>0.11662483058451445</v>
      </c>
    </row>
    <row r="75" spans="1:62" x14ac:dyDescent="0.25">
      <c r="A75" s="6" t="s">
        <v>25</v>
      </c>
      <c r="B75" s="6" t="s">
        <v>31</v>
      </c>
      <c r="C75" s="7" t="s">
        <v>95</v>
      </c>
      <c r="D75" s="8">
        <f t="shared" si="35"/>
        <v>18.021588020107107</v>
      </c>
      <c r="E75" s="8">
        <v>17.14719131030774</v>
      </c>
      <c r="F75" s="8">
        <v>0.67149947643647701</v>
      </c>
      <c r="G75" s="8">
        <v>0</v>
      </c>
      <c r="H75" s="8">
        <v>0</v>
      </c>
      <c r="I75" s="8">
        <v>0</v>
      </c>
      <c r="J75" s="8">
        <v>5.1150563032661495E-2</v>
      </c>
      <c r="K75" s="8">
        <v>0.1219088418945099</v>
      </c>
      <c r="L75" s="8">
        <v>2.9837828435719208E-2</v>
      </c>
      <c r="M75" s="8"/>
      <c r="N75" s="8">
        <f t="shared" si="36"/>
        <v>9.1620863539260586</v>
      </c>
      <c r="O75" s="8">
        <v>8.7175473846725033</v>
      </c>
      <c r="P75" s="8">
        <v>0.34138701777350761</v>
      </c>
      <c r="Q75" s="8">
        <v>0</v>
      </c>
      <c r="R75" s="8">
        <v>0</v>
      </c>
      <c r="S75" s="8">
        <v>0</v>
      </c>
      <c r="T75" s="8">
        <v>2.6004693650432099E-2</v>
      </c>
      <c r="U75" s="8">
        <v>6.1977853200196512E-2</v>
      </c>
      <c r="V75" s="8">
        <v>1.5169404629418728E-2</v>
      </c>
      <c r="W75" s="8"/>
      <c r="X75" s="8">
        <f t="shared" si="37"/>
        <v>12.508317018400266</v>
      </c>
      <c r="Y75" s="8">
        <v>11.901420931672854</v>
      </c>
      <c r="Z75" s="8">
        <v>0.46607037734887324</v>
      </c>
      <c r="AA75" s="8">
        <v>0</v>
      </c>
      <c r="AB75" s="8">
        <v>0</v>
      </c>
      <c r="AC75" s="8">
        <v>0</v>
      </c>
      <c r="AD75" s="8">
        <v>3.5502279675262087E-2</v>
      </c>
      <c r="AE75" s="8">
        <v>8.4613766559374651E-2</v>
      </c>
      <c r="AF75" s="8">
        <v>2.0709663143902889E-2</v>
      </c>
      <c r="AG75" s="8"/>
      <c r="AH75" s="8">
        <f t="shared" si="38"/>
        <v>24.736298223154424</v>
      </c>
      <c r="AI75" s="8">
        <v>23.536107776296479</v>
      </c>
      <c r="AJ75" s="8">
        <v>0.92169520728651244</v>
      </c>
      <c r="AK75" s="8">
        <v>0</v>
      </c>
      <c r="AL75" s="8">
        <v>0</v>
      </c>
      <c r="AM75" s="8">
        <v>0</v>
      </c>
      <c r="AN75" s="8">
        <v>7.0208883925571675E-2</v>
      </c>
      <c r="AO75" s="8">
        <v>0.16733117335594586</v>
      </c>
      <c r="AP75" s="8">
        <v>4.0955182289916812E-2</v>
      </c>
      <c r="AQ75" s="8"/>
      <c r="AR75" s="8">
        <f t="shared" si="39"/>
        <v>33.809389080684888</v>
      </c>
      <c r="AS75" s="8">
        <v>32.16897767301684</v>
      </c>
      <c r="AT75" s="8">
        <v>1.2597661782628029</v>
      </c>
      <c r="AU75" s="8">
        <v>0</v>
      </c>
      <c r="AV75" s="8">
        <v>0</v>
      </c>
      <c r="AW75" s="8">
        <v>0</v>
      </c>
      <c r="AX75" s="8">
        <v>9.596098220300299E-2</v>
      </c>
      <c r="AY75" s="8">
        <v>0.22870700758382381</v>
      </c>
      <c r="AZ75" s="8">
        <v>5.5977239618418412E-2</v>
      </c>
      <c r="BA75" s="8"/>
      <c r="BB75" s="8">
        <f t="shared" si="40"/>
        <v>19.64753573925455</v>
      </c>
      <c r="BC75" s="8">
        <f t="shared" si="41"/>
        <v>18.694249015193286</v>
      </c>
      <c r="BD75" s="8">
        <f t="shared" si="42"/>
        <v>0.73208365142163456</v>
      </c>
      <c r="BE75" s="8">
        <f t="shared" si="43"/>
        <v>0</v>
      </c>
      <c r="BF75" s="8">
        <f t="shared" si="44"/>
        <v>0</v>
      </c>
      <c r="BG75" s="8">
        <f t="shared" si="45"/>
        <v>0</v>
      </c>
      <c r="BH75" s="8">
        <f t="shared" si="46"/>
        <v>5.5765480497386069E-2</v>
      </c>
      <c r="BI75" s="8">
        <f t="shared" si="47"/>
        <v>0.13290772851877014</v>
      </c>
      <c r="BJ75" s="8">
        <f t="shared" si="48"/>
        <v>3.2529863623475208E-2</v>
      </c>
    </row>
    <row r="76" spans="1:62" x14ac:dyDescent="0.25">
      <c r="A76" s="6" t="s">
        <v>25</v>
      </c>
      <c r="B76" s="6" t="s">
        <v>32</v>
      </c>
      <c r="C76" s="7" t="s">
        <v>95</v>
      </c>
      <c r="D76" s="8">
        <f t="shared" si="35"/>
        <v>8.6973375994859818</v>
      </c>
      <c r="E76" s="8">
        <v>7.4881822593016256</v>
      </c>
      <c r="F76" s="8">
        <v>0.52487716312820942</v>
      </c>
      <c r="G76" s="8">
        <v>0.49791613761001252</v>
      </c>
      <c r="H76" s="8">
        <v>0</v>
      </c>
      <c r="I76" s="8">
        <v>0</v>
      </c>
      <c r="J76" s="8">
        <v>0.1810706484751515</v>
      </c>
      <c r="K76" s="8">
        <v>5.2913909709837023E-3</v>
      </c>
      <c r="L76" s="8">
        <v>0</v>
      </c>
      <c r="M76" s="8"/>
      <c r="N76" s="8">
        <f t="shared" si="36"/>
        <v>5.7692752978045405</v>
      </c>
      <c r="O76" s="8">
        <v>4.9671965058134901</v>
      </c>
      <c r="P76" s="8">
        <v>0.34817101405794204</v>
      </c>
      <c r="Q76" s="8">
        <v>0.33028673892818233</v>
      </c>
      <c r="R76" s="8">
        <v>0</v>
      </c>
      <c r="S76" s="8">
        <v>0</v>
      </c>
      <c r="T76" s="8">
        <v>0.12011105783301776</v>
      </c>
      <c r="U76" s="8">
        <v>3.5099811719078765E-3</v>
      </c>
      <c r="V76" s="8">
        <v>0</v>
      </c>
      <c r="W76" s="8"/>
      <c r="X76" s="8">
        <f t="shared" si="37"/>
        <v>3.7345201390089602</v>
      </c>
      <c r="Y76" s="8">
        <v>3.2153250499996995</v>
      </c>
      <c r="Z76" s="8">
        <v>0.22537521555148501</v>
      </c>
      <c r="AA76" s="8">
        <v>0.21379851272555458</v>
      </c>
      <c r="AB76" s="8">
        <v>0</v>
      </c>
      <c r="AC76" s="8">
        <v>0</v>
      </c>
      <c r="AD76" s="8">
        <v>7.7749308403738351E-2</v>
      </c>
      <c r="AE76" s="8">
        <v>2.2720523284823031E-3</v>
      </c>
      <c r="AF76" s="8">
        <v>0</v>
      </c>
      <c r="AG76" s="8"/>
      <c r="AH76" s="8">
        <f t="shared" si="38"/>
        <v>1.0173775793977895</v>
      </c>
      <c r="AI76" s="8">
        <v>0.87593572790689478</v>
      </c>
      <c r="AJ76" s="8">
        <v>6.1397899253228479E-2</v>
      </c>
      <c r="AK76" s="8">
        <v>5.8244113101313867E-2</v>
      </c>
      <c r="AL76" s="8">
        <v>0</v>
      </c>
      <c r="AM76" s="8">
        <v>0</v>
      </c>
      <c r="AN76" s="8">
        <v>2.118087471463969E-2</v>
      </c>
      <c r="AO76" s="8">
        <v>6.1896442171278671E-4</v>
      </c>
      <c r="AP76" s="8">
        <v>0</v>
      </c>
      <c r="AQ76" s="8"/>
      <c r="AR76" s="8">
        <f t="shared" si="39"/>
        <v>0.84367896828109379</v>
      </c>
      <c r="AS76" s="8">
        <v>0.72638572558132741</v>
      </c>
      <c r="AT76" s="8">
        <v>5.0915331088043136E-2</v>
      </c>
      <c r="AU76" s="8">
        <v>4.8299996230357842E-2</v>
      </c>
      <c r="AV76" s="8">
        <v>0</v>
      </c>
      <c r="AW76" s="8">
        <v>0</v>
      </c>
      <c r="AX76" s="8">
        <v>1.7564627812140226E-2</v>
      </c>
      <c r="AY76" s="8">
        <v>5.1328756922523777E-4</v>
      </c>
      <c r="AZ76" s="8">
        <v>0</v>
      </c>
      <c r="BA76" s="8"/>
      <c r="BB76" s="8">
        <f t="shared" si="40"/>
        <v>4.0124379167956734</v>
      </c>
      <c r="BC76" s="8">
        <f t="shared" si="41"/>
        <v>3.4546050537206079</v>
      </c>
      <c r="BD76" s="8">
        <f t="shared" si="42"/>
        <v>0.24214732461578165</v>
      </c>
      <c r="BE76" s="8">
        <f t="shared" si="43"/>
        <v>0.22970909971908421</v>
      </c>
      <c r="BF76" s="8">
        <f t="shared" si="44"/>
        <v>0</v>
      </c>
      <c r="BG76" s="8">
        <f t="shared" si="45"/>
        <v>0</v>
      </c>
      <c r="BH76" s="8">
        <f t="shared" si="46"/>
        <v>8.3535303447737505E-2</v>
      </c>
      <c r="BI76" s="8">
        <f t="shared" si="47"/>
        <v>2.4411352924623812E-3</v>
      </c>
      <c r="BJ76" s="8">
        <f t="shared" si="48"/>
        <v>0</v>
      </c>
    </row>
    <row r="77" spans="1:62" x14ac:dyDescent="0.25">
      <c r="A77" s="6" t="s">
        <v>25</v>
      </c>
      <c r="B77" s="6" t="s">
        <v>33</v>
      </c>
      <c r="C77" s="7" t="s">
        <v>95</v>
      </c>
      <c r="D77" s="8">
        <f t="shared" si="35"/>
        <v>5.4746648943793792</v>
      </c>
      <c r="E77" s="8">
        <v>5.262295042584558</v>
      </c>
      <c r="F77" s="8">
        <v>0</v>
      </c>
      <c r="G77" s="8">
        <v>0</v>
      </c>
      <c r="H77" s="8">
        <v>0</v>
      </c>
      <c r="I77" s="8">
        <v>0</v>
      </c>
      <c r="J77" s="8">
        <v>7.9365021933631749E-2</v>
      </c>
      <c r="K77" s="8">
        <v>6.6502414930594875E-2</v>
      </c>
      <c r="L77" s="8">
        <v>6.6502414930594875E-2</v>
      </c>
      <c r="M77" s="8"/>
      <c r="N77" s="8">
        <f t="shared" si="36"/>
        <v>3.3146854447359027</v>
      </c>
      <c r="O77" s="8">
        <v>3.1861041945176982</v>
      </c>
      <c r="P77" s="8">
        <v>0</v>
      </c>
      <c r="Q77" s="8">
        <v>0</v>
      </c>
      <c r="R77" s="8">
        <v>0</v>
      </c>
      <c r="S77" s="8">
        <v>0</v>
      </c>
      <c r="T77" s="8">
        <v>4.8052271344432122E-2</v>
      </c>
      <c r="U77" s="8">
        <v>4.0264489436886222E-2</v>
      </c>
      <c r="V77" s="8">
        <v>4.0264489436886222E-2</v>
      </c>
      <c r="W77" s="8"/>
      <c r="X77" s="8">
        <f t="shared" si="37"/>
        <v>4.1705263587455814</v>
      </c>
      <c r="Y77" s="8">
        <v>4.0087458512989063</v>
      </c>
      <c r="Z77" s="8">
        <v>0</v>
      </c>
      <c r="AA77" s="8">
        <v>0</v>
      </c>
      <c r="AB77" s="8">
        <v>0</v>
      </c>
      <c r="AC77" s="8">
        <v>0</v>
      </c>
      <c r="AD77" s="8">
        <v>6.0459210257133855E-2</v>
      </c>
      <c r="AE77" s="8">
        <v>5.0660648594770784E-2</v>
      </c>
      <c r="AF77" s="8">
        <v>5.0660648594770784E-2</v>
      </c>
      <c r="AG77" s="8"/>
      <c r="AH77" s="8">
        <f t="shared" si="38"/>
        <v>2.0037545208956784</v>
      </c>
      <c r="AI77" s="8">
        <v>1.9260261011941</v>
      </c>
      <c r="AJ77" s="8">
        <v>0</v>
      </c>
      <c r="AK77" s="8">
        <v>0</v>
      </c>
      <c r="AL77" s="8">
        <v>0</v>
      </c>
      <c r="AM77" s="8">
        <v>0</v>
      </c>
      <c r="AN77" s="8">
        <v>2.9047991898785815E-2</v>
      </c>
      <c r="AO77" s="8">
        <v>2.4340213901396384E-2</v>
      </c>
      <c r="AP77" s="8">
        <v>2.4340213901396384E-2</v>
      </c>
      <c r="AQ77" s="8"/>
      <c r="AR77" s="8">
        <f t="shared" si="39"/>
        <v>2.6014846830611691</v>
      </c>
      <c r="AS77" s="8">
        <v>2.5005694805333571</v>
      </c>
      <c r="AT77" s="8">
        <v>0</v>
      </c>
      <c r="AU77" s="8">
        <v>0</v>
      </c>
      <c r="AV77" s="8">
        <v>0</v>
      </c>
      <c r="AW77" s="8">
        <v>0</v>
      </c>
      <c r="AX77" s="8">
        <v>3.7713155583847337E-2</v>
      </c>
      <c r="AY77" s="8">
        <v>3.1601023471982424E-2</v>
      </c>
      <c r="AZ77" s="8">
        <v>3.1601023471982424E-2</v>
      </c>
      <c r="BA77" s="8"/>
      <c r="BB77" s="8">
        <f t="shared" si="40"/>
        <v>3.5130231803635423</v>
      </c>
      <c r="BC77" s="8">
        <f t="shared" si="41"/>
        <v>3.3767481340257239</v>
      </c>
      <c r="BD77" s="8">
        <f t="shared" si="42"/>
        <v>0</v>
      </c>
      <c r="BE77" s="8">
        <f t="shared" si="43"/>
        <v>0</v>
      </c>
      <c r="BF77" s="8">
        <f t="shared" si="44"/>
        <v>0</v>
      </c>
      <c r="BG77" s="8">
        <f t="shared" si="45"/>
        <v>0</v>
      </c>
      <c r="BH77" s="8">
        <f t="shared" si="46"/>
        <v>5.0927530203566176E-2</v>
      </c>
      <c r="BI77" s="8">
        <f t="shared" si="47"/>
        <v>4.2673758067126137E-2</v>
      </c>
      <c r="BJ77" s="8">
        <f t="shared" si="48"/>
        <v>4.2673758067126137E-2</v>
      </c>
    </row>
    <row r="78" spans="1:62" ht="16.5" x14ac:dyDescent="0.25">
      <c r="A78" s="13" t="s">
        <v>91</v>
      </c>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row>
  </sheetData>
  <sortState ref="A5:BK75">
    <sortCondition ref="A5:A75"/>
    <sortCondition ref="B5:B75"/>
  </sortState>
  <mergeCells count="11">
    <mergeCell ref="A1:L1"/>
    <mergeCell ref="A3:C3"/>
    <mergeCell ref="AH4:AP4"/>
    <mergeCell ref="AR4:AZ4"/>
    <mergeCell ref="BB4:BJ4"/>
    <mergeCell ref="A4:A5"/>
    <mergeCell ref="B4:B5"/>
    <mergeCell ref="C4:C5"/>
    <mergeCell ref="D4:L4"/>
    <mergeCell ref="N4:V4"/>
    <mergeCell ref="X4:A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workbookViewId="0">
      <selection sqref="A1:I1"/>
    </sheetView>
  </sheetViews>
  <sheetFormatPr defaultRowHeight="15" x14ac:dyDescent="0.25"/>
  <cols>
    <col min="2" max="2" width="11.7109375" customWidth="1"/>
    <col min="3" max="3" width="9.140625" style="4"/>
    <col min="4" max="6" width="8" customWidth="1"/>
    <col min="7" max="7" width="8.7109375" customWidth="1"/>
    <col min="8" max="8" width="8" customWidth="1"/>
    <col min="9" max="9" width="7.7109375" customWidth="1"/>
    <col min="12" max="13" width="9.140625" customWidth="1"/>
  </cols>
  <sheetData>
    <row r="1" spans="1:15" s="4" customFormat="1" ht="33.75" customHeight="1" x14ac:dyDescent="0.25">
      <c r="A1" s="187" t="s">
        <v>488</v>
      </c>
      <c r="B1" s="187"/>
      <c r="C1" s="187"/>
      <c r="D1" s="187"/>
      <c r="E1" s="187"/>
      <c r="F1" s="187"/>
      <c r="G1" s="187"/>
      <c r="H1" s="187"/>
      <c r="I1" s="187"/>
    </row>
    <row r="2" spans="1:15" s="4" customFormat="1" x14ac:dyDescent="0.25"/>
    <row r="3" spans="1:15" s="4" customFormat="1" x14ac:dyDescent="0.25">
      <c r="A3" s="188" t="s">
        <v>489</v>
      </c>
      <c r="B3" s="189"/>
      <c r="C3" s="189"/>
      <c r="D3" s="145"/>
      <c r="E3" s="145"/>
    </row>
    <row r="4" spans="1:15" ht="25.5" x14ac:dyDescent="0.25">
      <c r="A4" s="143" t="s">
        <v>97</v>
      </c>
      <c r="B4" s="143" t="s">
        <v>98</v>
      </c>
      <c r="C4" s="143" t="s">
        <v>93</v>
      </c>
      <c r="D4" s="144" t="s">
        <v>483</v>
      </c>
      <c r="E4" s="144" t="s">
        <v>484</v>
      </c>
      <c r="F4" s="144" t="s">
        <v>485</v>
      </c>
      <c r="G4" s="144" t="s">
        <v>486</v>
      </c>
      <c r="H4" s="144" t="s">
        <v>487</v>
      </c>
      <c r="I4" s="144" t="s">
        <v>14</v>
      </c>
      <c r="J4" s="17"/>
      <c r="K4" s="17"/>
      <c r="L4" s="17"/>
      <c r="M4" s="17"/>
      <c r="N4" s="17"/>
      <c r="O4" s="17"/>
    </row>
    <row r="5" spans="1:15" x14ac:dyDescent="0.25">
      <c r="A5" s="19" t="s">
        <v>99</v>
      </c>
      <c r="B5" s="20" t="s">
        <v>19</v>
      </c>
      <c r="C5" s="20" t="s">
        <v>94</v>
      </c>
      <c r="D5" s="21">
        <v>7.9057339991140294</v>
      </c>
      <c r="E5" s="21">
        <v>11.389155520238283</v>
      </c>
      <c r="F5" s="21">
        <v>11.612116043151694</v>
      </c>
      <c r="G5" s="21">
        <v>5.6282723212422479</v>
      </c>
      <c r="H5" s="21">
        <v>9.834929883531105</v>
      </c>
      <c r="I5" s="21">
        <v>9.2740415534554721</v>
      </c>
    </row>
    <row r="6" spans="1:15" x14ac:dyDescent="0.25">
      <c r="A6" s="23" t="s">
        <v>99</v>
      </c>
      <c r="B6" s="24" t="s">
        <v>20</v>
      </c>
      <c r="C6" s="24" t="s">
        <v>94</v>
      </c>
      <c r="D6" s="25">
        <v>0.13865350510122748</v>
      </c>
      <c r="E6" s="25">
        <v>0.11839181810935753</v>
      </c>
      <c r="F6" s="25">
        <v>5.9160367957126939E-2</v>
      </c>
      <c r="G6" s="25">
        <v>0.11099762216875311</v>
      </c>
      <c r="H6" s="25">
        <v>0.18728881084945184</v>
      </c>
      <c r="I6" s="25">
        <v>0.12289842483718338</v>
      </c>
    </row>
    <row r="7" spans="1:15" x14ac:dyDescent="0.25">
      <c r="A7" s="23" t="s">
        <v>99</v>
      </c>
      <c r="B7" s="24" t="s">
        <v>20</v>
      </c>
      <c r="C7" s="24" t="s">
        <v>95</v>
      </c>
      <c r="D7" s="25">
        <v>0.55461402040490992</v>
      </c>
      <c r="E7" s="25">
        <v>0.47356727243743013</v>
      </c>
      <c r="F7" s="25">
        <v>0.23664147182850775</v>
      </c>
      <c r="G7" s="25">
        <v>0.44399048867501245</v>
      </c>
      <c r="H7" s="25">
        <v>0.74915524339780737</v>
      </c>
      <c r="I7" s="25">
        <v>0.49159369934873354</v>
      </c>
    </row>
    <row r="8" spans="1:15" x14ac:dyDescent="0.25">
      <c r="A8" s="26" t="s">
        <v>99</v>
      </c>
      <c r="B8" s="27" t="s">
        <v>21</v>
      </c>
      <c r="C8" s="27" t="s">
        <v>94</v>
      </c>
      <c r="D8" s="28">
        <v>6.7314867498843824</v>
      </c>
      <c r="E8" s="28">
        <v>6.2366464508169059</v>
      </c>
      <c r="F8" s="28">
        <v>6.6153446930310222</v>
      </c>
      <c r="G8" s="28">
        <v>6.9643075074558674</v>
      </c>
      <c r="H8" s="28">
        <v>10.750820910247592</v>
      </c>
      <c r="I8" s="28">
        <v>7.4597212622871556</v>
      </c>
    </row>
    <row r="9" spans="1:15" x14ac:dyDescent="0.25">
      <c r="A9" s="26" t="s">
        <v>99</v>
      </c>
      <c r="B9" s="27" t="s">
        <v>21</v>
      </c>
      <c r="C9" s="27" t="s">
        <v>95</v>
      </c>
      <c r="D9" s="28">
        <v>2.8849228928075923</v>
      </c>
      <c r="E9" s="28">
        <v>2.6728484789215314</v>
      </c>
      <c r="F9" s="28">
        <v>2.8351477255847239</v>
      </c>
      <c r="G9" s="28">
        <v>2.9847032174810861</v>
      </c>
      <c r="H9" s="28">
        <v>4.607494675820397</v>
      </c>
      <c r="I9" s="28">
        <v>3.1970233981230662</v>
      </c>
    </row>
    <row r="10" spans="1:15" x14ac:dyDescent="0.25">
      <c r="A10" s="19" t="s">
        <v>99</v>
      </c>
      <c r="B10" s="20" t="s">
        <v>36</v>
      </c>
      <c r="C10" s="20" t="s">
        <v>94</v>
      </c>
      <c r="D10" s="21">
        <v>0.35507599845835136</v>
      </c>
      <c r="E10" s="21">
        <v>0.53596377125788885</v>
      </c>
      <c r="F10" s="21">
        <v>0.76393816897719846</v>
      </c>
      <c r="G10" s="21">
        <v>0.53568418806033558</v>
      </c>
      <c r="H10" s="21">
        <v>0.41045110363974158</v>
      </c>
      <c r="I10" s="21">
        <v>0.52022264607870317</v>
      </c>
    </row>
    <row r="11" spans="1:15" x14ac:dyDescent="0.25">
      <c r="A11" s="19" t="s">
        <v>99</v>
      </c>
      <c r="B11" s="20" t="s">
        <v>37</v>
      </c>
      <c r="C11" s="20" t="s">
        <v>94</v>
      </c>
      <c r="D11" s="21">
        <v>7.0646611655761298</v>
      </c>
      <c r="E11" s="21">
        <v>7.0685006553400296</v>
      </c>
      <c r="F11" s="21">
        <v>7.5715932842531481</v>
      </c>
      <c r="G11" s="21">
        <v>7.9167394213167439</v>
      </c>
      <c r="H11" s="21">
        <v>5.4326026427867378</v>
      </c>
      <c r="I11" s="21">
        <v>7.0108194338545591</v>
      </c>
    </row>
    <row r="12" spans="1:15" x14ac:dyDescent="0.25">
      <c r="A12" s="19" t="s">
        <v>99</v>
      </c>
      <c r="B12" s="20" t="s">
        <v>38</v>
      </c>
      <c r="C12" s="20" t="s">
        <v>94</v>
      </c>
      <c r="D12" s="21">
        <v>1.4112002522730462</v>
      </c>
      <c r="E12" s="21">
        <v>0.70224012553587312</v>
      </c>
      <c r="F12" s="21">
        <v>1.0275948122618286</v>
      </c>
      <c r="G12" s="21">
        <v>0.56395949217095509</v>
      </c>
      <c r="H12" s="21">
        <v>0.15482521021960738</v>
      </c>
      <c r="I12" s="21">
        <v>0.77196397849226206</v>
      </c>
    </row>
    <row r="13" spans="1:15" x14ac:dyDescent="0.25">
      <c r="A13" s="19" t="s">
        <v>99</v>
      </c>
      <c r="B13" s="20" t="s">
        <v>39</v>
      </c>
      <c r="C13" s="20" t="s">
        <v>94</v>
      </c>
      <c r="D13" s="21">
        <v>1.905415513312704</v>
      </c>
      <c r="E13" s="21">
        <v>1.1194316140712135</v>
      </c>
      <c r="F13" s="21">
        <v>1.7799269355363923</v>
      </c>
      <c r="G13" s="21">
        <v>1.0783177290316119</v>
      </c>
      <c r="H13" s="21">
        <v>2.4359016728253038</v>
      </c>
      <c r="I13" s="21">
        <v>1.6637986929554451</v>
      </c>
    </row>
    <row r="14" spans="1:15" x14ac:dyDescent="0.25">
      <c r="A14" s="19" t="s">
        <v>99</v>
      </c>
      <c r="B14" s="20" t="s">
        <v>40</v>
      </c>
      <c r="C14" s="20" t="s">
        <v>94</v>
      </c>
      <c r="D14" s="21">
        <v>1.9101605192071736</v>
      </c>
      <c r="E14" s="21">
        <v>1.8183258788606751</v>
      </c>
      <c r="F14" s="21">
        <v>2.4796240203816948</v>
      </c>
      <c r="G14" s="21">
        <v>2.61973393933178</v>
      </c>
      <c r="H14" s="21">
        <v>4.5591654797521786</v>
      </c>
      <c r="I14" s="21">
        <v>2.6774019675067002</v>
      </c>
    </row>
    <row r="15" spans="1:15" x14ac:dyDescent="0.25">
      <c r="A15" s="19" t="s">
        <v>99</v>
      </c>
      <c r="B15" s="20" t="s">
        <v>22</v>
      </c>
      <c r="C15" s="20" t="s">
        <v>95</v>
      </c>
      <c r="D15" s="21">
        <v>5.6862449085914966</v>
      </c>
      <c r="E15" s="21">
        <v>3.5824867386568409</v>
      </c>
      <c r="F15" s="21">
        <v>2.6027042823467466</v>
      </c>
      <c r="G15" s="21">
        <v>2.8546435356939952</v>
      </c>
      <c r="H15" s="21">
        <v>7.1217660783189656</v>
      </c>
      <c r="I15" s="21">
        <v>4.3695691087216089</v>
      </c>
    </row>
    <row r="16" spans="1:15" x14ac:dyDescent="0.25">
      <c r="A16" s="19" t="s">
        <v>99</v>
      </c>
      <c r="B16" s="20" t="s">
        <v>41</v>
      </c>
      <c r="C16" s="20" t="s">
        <v>94</v>
      </c>
      <c r="D16" s="21">
        <v>4.286626945164933</v>
      </c>
      <c r="E16" s="21">
        <v>5.0060608380597458</v>
      </c>
      <c r="F16" s="21">
        <v>7.3668763816337917</v>
      </c>
      <c r="G16" s="21">
        <v>4.9880472844640478</v>
      </c>
      <c r="H16" s="21">
        <v>5.057235816347875</v>
      </c>
      <c r="I16" s="21">
        <v>5.3409694531340781</v>
      </c>
    </row>
    <row r="17" spans="1:9" x14ac:dyDescent="0.25">
      <c r="A17" s="19" t="s">
        <v>99</v>
      </c>
      <c r="B17" s="20" t="s">
        <v>42</v>
      </c>
      <c r="C17" s="20" t="s">
        <v>94</v>
      </c>
      <c r="D17" s="21">
        <v>23.521028224801565</v>
      </c>
      <c r="E17" s="21">
        <v>19.100340203802826</v>
      </c>
      <c r="F17" s="21">
        <v>20.689524305288817</v>
      </c>
      <c r="G17" s="21">
        <v>22.411883918178358</v>
      </c>
      <c r="H17" s="21">
        <v>22.367055500850153</v>
      </c>
      <c r="I17" s="21">
        <v>21.617966430584346</v>
      </c>
    </row>
    <row r="18" spans="1:9" x14ac:dyDescent="0.25">
      <c r="A18" s="19" t="s">
        <v>99</v>
      </c>
      <c r="B18" s="20" t="s">
        <v>43</v>
      </c>
      <c r="C18" s="20" t="s">
        <v>94</v>
      </c>
      <c r="D18" s="21">
        <v>4.0981905072758043</v>
      </c>
      <c r="E18" s="21">
        <v>3.7583086789211926</v>
      </c>
      <c r="F18" s="21">
        <v>3.6769508824034913</v>
      </c>
      <c r="G18" s="21">
        <v>6.0958162010620347</v>
      </c>
      <c r="H18" s="21">
        <v>7.6433190304487413</v>
      </c>
      <c r="I18" s="21">
        <v>5.0545170600222535</v>
      </c>
    </row>
    <row r="19" spans="1:9" x14ac:dyDescent="0.25">
      <c r="A19" s="29" t="s">
        <v>99</v>
      </c>
      <c r="B19" s="30" t="s">
        <v>23</v>
      </c>
      <c r="C19" s="30" t="s">
        <v>94</v>
      </c>
      <c r="D19" s="31">
        <v>2.713368803504943</v>
      </c>
      <c r="E19" s="31">
        <v>2.7257128185336832</v>
      </c>
      <c r="F19" s="31">
        <v>2.6354885360009819</v>
      </c>
      <c r="G19" s="31">
        <v>2.927697265948741</v>
      </c>
      <c r="H19" s="31">
        <v>3.8028883269311553</v>
      </c>
      <c r="I19" s="31">
        <v>2.9610311501839011</v>
      </c>
    </row>
    <row r="20" spans="1:9" x14ac:dyDescent="0.25">
      <c r="A20" s="29" t="s">
        <v>99</v>
      </c>
      <c r="B20" s="30" t="s">
        <v>23</v>
      </c>
      <c r="C20" s="30" t="s">
        <v>95</v>
      </c>
      <c r="D20" s="31">
        <v>6.1050798078861215</v>
      </c>
      <c r="E20" s="31">
        <v>6.1328538417007863</v>
      </c>
      <c r="F20" s="31">
        <v>5.929849206002209</v>
      </c>
      <c r="G20" s="31">
        <v>6.5873188483846672</v>
      </c>
      <c r="H20" s="31">
        <v>8.556498735595099</v>
      </c>
      <c r="I20" s="31">
        <v>6.6623200879137769</v>
      </c>
    </row>
    <row r="21" spans="1:9" x14ac:dyDescent="0.25">
      <c r="A21" s="19" t="s">
        <v>99</v>
      </c>
      <c r="B21" s="20" t="s">
        <v>32</v>
      </c>
      <c r="C21" s="20" t="s">
        <v>94</v>
      </c>
      <c r="D21" s="21">
        <v>1.6822534158526612</v>
      </c>
      <c r="E21" s="21">
        <v>1.3605988430318847</v>
      </c>
      <c r="F21" s="21">
        <v>0.9808169498836844</v>
      </c>
      <c r="G21" s="21">
        <v>2.4849665695258518</v>
      </c>
      <c r="H21" s="21">
        <v>2.7437637758885303</v>
      </c>
      <c r="I21" s="21">
        <v>1.8504799108365226</v>
      </c>
    </row>
    <row r="22" spans="1:9" x14ac:dyDescent="0.25">
      <c r="A22" s="19" t="s">
        <v>99</v>
      </c>
      <c r="B22" s="20" t="s">
        <v>24</v>
      </c>
      <c r="C22" s="20" t="s">
        <v>95</v>
      </c>
      <c r="D22" s="21">
        <v>5.2009335117438207</v>
      </c>
      <c r="E22" s="21">
        <v>4.4724639970696041</v>
      </c>
      <c r="F22" s="21">
        <v>5.167135591165934</v>
      </c>
      <c r="G22" s="21">
        <v>4.4606194562588541</v>
      </c>
      <c r="H22" s="21">
        <v>3.3505525640502176</v>
      </c>
      <c r="I22" s="21">
        <v>4.5303410240576856</v>
      </c>
    </row>
    <row r="23" spans="1:9" x14ac:dyDescent="0.25">
      <c r="A23" s="19" t="s">
        <v>99</v>
      </c>
      <c r="B23" s="20" t="s">
        <v>44</v>
      </c>
      <c r="C23" s="20" t="s">
        <v>94</v>
      </c>
      <c r="D23" s="21">
        <v>2.5977589070858862</v>
      </c>
      <c r="E23" s="21">
        <v>3.790196020439224</v>
      </c>
      <c r="F23" s="21">
        <v>3.0051807931045471</v>
      </c>
      <c r="G23" s="21">
        <v>3.1154632084724931</v>
      </c>
      <c r="H23" s="21">
        <v>4.5051513074248186</v>
      </c>
      <c r="I23" s="21">
        <v>3.4027500473053935</v>
      </c>
    </row>
    <row r="24" spans="1:9" x14ac:dyDescent="0.25">
      <c r="A24" s="19" t="s">
        <v>99</v>
      </c>
      <c r="B24" s="20" t="s">
        <v>45</v>
      </c>
      <c r="C24" s="20" t="s">
        <v>94</v>
      </c>
      <c r="D24" s="21">
        <v>0.31776991173507096</v>
      </c>
      <c r="E24" s="21">
        <v>0.43504214106587102</v>
      </c>
      <c r="F24" s="21">
        <v>0.37068472500259397</v>
      </c>
      <c r="G24" s="21">
        <v>0.36959038013056972</v>
      </c>
      <c r="H24" s="21">
        <v>0.30567708537268129</v>
      </c>
      <c r="I24" s="21">
        <v>0.35975284866135743</v>
      </c>
    </row>
    <row r="25" spans="1:9" x14ac:dyDescent="0.25">
      <c r="A25" s="19" t="s">
        <v>100</v>
      </c>
      <c r="B25" s="20" t="s">
        <v>47</v>
      </c>
      <c r="C25" s="20" t="s">
        <v>94</v>
      </c>
      <c r="D25" s="21">
        <v>6.2254489337824348E-2</v>
      </c>
      <c r="E25" s="21">
        <v>0</v>
      </c>
      <c r="F25" s="21">
        <v>3.8219201822144028E-2</v>
      </c>
      <c r="G25" s="21">
        <v>8.6306969476906449E-3</v>
      </c>
      <c r="H25" s="21">
        <v>2.3620854804205977E-3</v>
      </c>
      <c r="I25" s="21">
        <v>2.2293294717615923E-2</v>
      </c>
    </row>
    <row r="26" spans="1:9" x14ac:dyDescent="0.25">
      <c r="A26" s="19" t="s">
        <v>100</v>
      </c>
      <c r="B26" s="20" t="s">
        <v>48</v>
      </c>
      <c r="C26" s="20" t="s">
        <v>94</v>
      </c>
      <c r="D26" s="21">
        <v>0.11060033418636685</v>
      </c>
      <c r="E26" s="21">
        <v>0.18212406799157718</v>
      </c>
      <c r="F26" s="21">
        <v>7.950783340112956E-2</v>
      </c>
      <c r="G26" s="21">
        <v>9.9604507512649668E-2</v>
      </c>
      <c r="H26" s="21">
        <v>8.481472044927521E-2</v>
      </c>
      <c r="I26" s="21">
        <v>0.11133029270819969</v>
      </c>
    </row>
    <row r="27" spans="1:9" x14ac:dyDescent="0.25">
      <c r="A27" s="19" t="s">
        <v>100</v>
      </c>
      <c r="B27" s="20" t="s">
        <v>49</v>
      </c>
      <c r="C27" s="20" t="s">
        <v>94</v>
      </c>
      <c r="D27" s="21">
        <v>0.1126460685284241</v>
      </c>
      <c r="E27" s="21">
        <v>0.20517676767677243</v>
      </c>
      <c r="F27" s="21">
        <v>0.16896910279263613</v>
      </c>
      <c r="G27" s="21">
        <v>6.8580017747829916E-2</v>
      </c>
      <c r="H27" s="21">
        <v>0.14768304226749285</v>
      </c>
      <c r="I27" s="21">
        <v>0.14061099980263109</v>
      </c>
    </row>
    <row r="28" spans="1:9" x14ac:dyDescent="0.25">
      <c r="A28" s="19" t="s">
        <v>100</v>
      </c>
      <c r="B28" s="20" t="s">
        <v>50</v>
      </c>
      <c r="C28" s="20" t="s">
        <v>94</v>
      </c>
      <c r="D28" s="21">
        <v>5.5408186972979064E-2</v>
      </c>
      <c r="E28" s="21">
        <v>3.7979069807473349E-2</v>
      </c>
      <c r="F28" s="21">
        <v>0.11996701328991931</v>
      </c>
      <c r="G28" s="21">
        <v>3.8433225822101812E-2</v>
      </c>
      <c r="H28" s="21">
        <v>5.8594918056647016E-2</v>
      </c>
      <c r="I28" s="21">
        <v>6.2076482789824104E-2</v>
      </c>
    </row>
    <row r="29" spans="1:9" x14ac:dyDescent="0.25">
      <c r="A29" s="19" t="s">
        <v>100</v>
      </c>
      <c r="B29" s="20" t="s">
        <v>51</v>
      </c>
      <c r="C29" s="20" t="s">
        <v>94</v>
      </c>
      <c r="D29" s="21">
        <v>0.38757643862534347</v>
      </c>
      <c r="E29" s="21">
        <v>0.25959147245156167</v>
      </c>
      <c r="F29" s="21">
        <v>0.42193480425813029</v>
      </c>
      <c r="G29" s="21">
        <v>0.15130875267219515</v>
      </c>
      <c r="H29" s="21">
        <v>0.15213775230935511</v>
      </c>
      <c r="I29" s="21">
        <v>0.27450984406331713</v>
      </c>
    </row>
    <row r="30" spans="1:9" x14ac:dyDescent="0.25">
      <c r="A30" s="19" t="s">
        <v>100</v>
      </c>
      <c r="B30" s="20" t="s">
        <v>52</v>
      </c>
      <c r="C30" s="20" t="s">
        <v>94</v>
      </c>
      <c r="D30" s="21">
        <v>0</v>
      </c>
      <c r="E30" s="21">
        <v>0</v>
      </c>
      <c r="F30" s="21">
        <v>9.1138096652808948E-2</v>
      </c>
      <c r="G30" s="21">
        <v>3.2166387053932564E-2</v>
      </c>
      <c r="H30" s="21">
        <v>2.9344774154464799E-2</v>
      </c>
      <c r="I30" s="21">
        <v>3.0529851572241262E-2</v>
      </c>
    </row>
    <row r="31" spans="1:9" x14ac:dyDescent="0.25">
      <c r="A31" s="19" t="s">
        <v>100</v>
      </c>
      <c r="B31" s="20" t="s">
        <v>53</v>
      </c>
      <c r="C31" s="20" t="s">
        <v>94</v>
      </c>
      <c r="D31" s="21">
        <v>1.0754207596441243</v>
      </c>
      <c r="E31" s="21">
        <v>1.3880415360108576</v>
      </c>
      <c r="F31" s="21">
        <v>0.59954540232644171</v>
      </c>
      <c r="G31" s="21">
        <v>0.75100105272902629</v>
      </c>
      <c r="H31" s="21">
        <v>1.166949915969216</v>
      </c>
      <c r="I31" s="21">
        <v>0.99619173333593314</v>
      </c>
    </row>
    <row r="32" spans="1:9" x14ac:dyDescent="0.25">
      <c r="A32" s="19" t="s">
        <v>100</v>
      </c>
      <c r="B32" s="20" t="s">
        <v>54</v>
      </c>
      <c r="C32" s="20" t="s">
        <v>94</v>
      </c>
      <c r="D32" s="21">
        <v>0.83550347222218535</v>
      </c>
      <c r="E32" s="21">
        <v>0.75156845269298711</v>
      </c>
      <c r="F32" s="21">
        <v>0.49842886363123695</v>
      </c>
      <c r="G32" s="21">
        <v>0.46587173300222057</v>
      </c>
      <c r="H32" s="21">
        <v>0.56826181379467922</v>
      </c>
      <c r="I32" s="21">
        <v>0.62392686706866196</v>
      </c>
    </row>
    <row r="33" spans="1:9" x14ac:dyDescent="0.25">
      <c r="A33" s="19" t="s">
        <v>100</v>
      </c>
      <c r="B33" s="20" t="s">
        <v>55</v>
      </c>
      <c r="C33" s="20" t="s">
        <v>94</v>
      </c>
      <c r="D33" s="21">
        <v>0.42052438343044224</v>
      </c>
      <c r="E33" s="21">
        <v>0.14008152794917528</v>
      </c>
      <c r="F33" s="21">
        <v>0.54117663366078406</v>
      </c>
      <c r="G33" s="21">
        <v>0.23526581201959543</v>
      </c>
      <c r="H33" s="21">
        <v>0.20965673439545285</v>
      </c>
      <c r="I33" s="21">
        <v>0.30934101829108995</v>
      </c>
    </row>
    <row r="34" spans="1:9" x14ac:dyDescent="0.25">
      <c r="A34" s="19" t="s">
        <v>100</v>
      </c>
      <c r="B34" s="20" t="s">
        <v>56</v>
      </c>
      <c r="C34" s="20" t="s">
        <v>94</v>
      </c>
      <c r="D34" s="21">
        <v>6.3183575092904024E-2</v>
      </c>
      <c r="E34" s="21">
        <v>7.6331238343535085E-2</v>
      </c>
      <c r="F34" s="21">
        <v>6.5862270248949681E-2</v>
      </c>
      <c r="G34" s="21">
        <v>0.11021235835579243</v>
      </c>
      <c r="H34" s="21">
        <v>4.9075054040037709E-2</v>
      </c>
      <c r="I34" s="21">
        <v>7.2932899216243782E-2</v>
      </c>
    </row>
    <row r="35" spans="1:9" x14ac:dyDescent="0.25">
      <c r="A35" s="19" t="s">
        <v>100</v>
      </c>
      <c r="B35" s="20" t="s">
        <v>57</v>
      </c>
      <c r="C35" s="20" t="s">
        <v>94</v>
      </c>
      <c r="D35" s="21">
        <v>6.6821996288214225E-2</v>
      </c>
      <c r="E35" s="21">
        <v>0.16724685043096107</v>
      </c>
      <c r="F35" s="21">
        <v>0.73743558357093608</v>
      </c>
      <c r="G35" s="21">
        <v>0.17224049380232365</v>
      </c>
      <c r="H35" s="21">
        <v>7.7093698305583463E-2</v>
      </c>
      <c r="I35" s="21">
        <v>0.24416772447960366</v>
      </c>
    </row>
    <row r="36" spans="1:9" x14ac:dyDescent="0.25">
      <c r="A36" s="19" t="s">
        <v>100</v>
      </c>
      <c r="B36" s="20" t="s">
        <v>58</v>
      </c>
      <c r="C36" s="20" t="s">
        <v>94</v>
      </c>
      <c r="D36" s="21">
        <v>0.22405426817191576</v>
      </c>
      <c r="E36" s="21">
        <v>4.0350679234193265</v>
      </c>
      <c r="F36" s="21">
        <v>2.2272148874132149</v>
      </c>
      <c r="G36" s="21">
        <v>2.9407277098077649</v>
      </c>
      <c r="H36" s="21">
        <v>3.5812584063601971</v>
      </c>
      <c r="I36" s="21">
        <v>2.601664639034484</v>
      </c>
    </row>
    <row r="37" spans="1:9" x14ac:dyDescent="0.25">
      <c r="A37" s="19" t="s">
        <v>100</v>
      </c>
      <c r="B37" s="20" t="s">
        <v>59</v>
      </c>
      <c r="C37" s="20" t="s">
        <v>94</v>
      </c>
      <c r="D37" s="21">
        <v>3.3190359477122726E-2</v>
      </c>
      <c r="E37" s="21">
        <v>2.6614181025944567E-2</v>
      </c>
      <c r="F37" s="21">
        <v>2.663893840364312E-2</v>
      </c>
      <c r="G37" s="21">
        <v>1.0532305293643712E-2</v>
      </c>
      <c r="H37" s="21">
        <v>1.5798457940465561E-2</v>
      </c>
      <c r="I37" s="21">
        <v>2.2554848428163937E-2</v>
      </c>
    </row>
    <row r="38" spans="1:9" x14ac:dyDescent="0.25">
      <c r="A38" s="19" t="s">
        <v>100</v>
      </c>
      <c r="B38" s="20" t="s">
        <v>60</v>
      </c>
      <c r="C38" s="20" t="s">
        <v>94</v>
      </c>
      <c r="D38" s="21">
        <v>0.65486889715874452</v>
      </c>
      <c r="E38" s="21">
        <v>0.59286052583424442</v>
      </c>
      <c r="F38" s="21">
        <v>0.69721607757547632</v>
      </c>
      <c r="G38" s="21">
        <v>1.6632630090725498</v>
      </c>
      <c r="H38" s="21">
        <v>2.277118669540406</v>
      </c>
      <c r="I38" s="21">
        <v>1.1770654358362842</v>
      </c>
    </row>
    <row r="39" spans="1:9" x14ac:dyDescent="0.25">
      <c r="A39" s="19" t="s">
        <v>100</v>
      </c>
      <c r="B39" s="20" t="s">
        <v>61</v>
      </c>
      <c r="C39" s="20" t="s">
        <v>94</v>
      </c>
      <c r="D39" s="21">
        <v>3.6258764430714079</v>
      </c>
      <c r="E39" s="21">
        <v>5.7719760333455774</v>
      </c>
      <c r="F39" s="21">
        <v>5.9555457001466241</v>
      </c>
      <c r="G39" s="21">
        <v>5.1365348210184916</v>
      </c>
      <c r="H39" s="21">
        <v>6.0402611087645601</v>
      </c>
      <c r="I39" s="21">
        <v>5.3060388212693326</v>
      </c>
    </row>
    <row r="40" spans="1:9" x14ac:dyDescent="0.25">
      <c r="A40" s="19" t="s">
        <v>100</v>
      </c>
      <c r="B40" s="20" t="s">
        <v>62</v>
      </c>
      <c r="C40" s="20" t="s">
        <v>94</v>
      </c>
      <c r="D40" s="21">
        <v>4.0616429308303479</v>
      </c>
      <c r="E40" s="21">
        <v>5.8144125074268729</v>
      </c>
      <c r="F40" s="21">
        <v>4.0983625729476616</v>
      </c>
      <c r="G40" s="21">
        <v>3.2369483643360515</v>
      </c>
      <c r="H40" s="21">
        <v>4.0335208132242792</v>
      </c>
      <c r="I40" s="21">
        <v>4.2489774377530427</v>
      </c>
    </row>
    <row r="41" spans="1:9" x14ac:dyDescent="0.25">
      <c r="A41" s="19" t="s">
        <v>100</v>
      </c>
      <c r="B41" s="20" t="s">
        <v>63</v>
      </c>
      <c r="C41" s="20" t="s">
        <v>94</v>
      </c>
      <c r="D41" s="21">
        <v>0.90441360410946847</v>
      </c>
      <c r="E41" s="21">
        <v>1.0687796808931871</v>
      </c>
      <c r="F41" s="21">
        <v>0.70270647653002294</v>
      </c>
      <c r="G41" s="21">
        <v>0.48184143452931238</v>
      </c>
      <c r="H41" s="21">
        <v>0.74368049195815711</v>
      </c>
      <c r="I41" s="21">
        <v>0.7802843376040296</v>
      </c>
    </row>
    <row r="42" spans="1:9" x14ac:dyDescent="0.25">
      <c r="A42" s="19" t="s">
        <v>100</v>
      </c>
      <c r="B42" s="20" t="s">
        <v>64</v>
      </c>
      <c r="C42" s="20" t="s">
        <v>94</v>
      </c>
      <c r="D42" s="21">
        <v>3.6771961731803771</v>
      </c>
      <c r="E42" s="21">
        <v>1.2823485730644197</v>
      </c>
      <c r="F42" s="21">
        <v>0.28144637101856157</v>
      </c>
      <c r="G42" s="21">
        <v>0.28870941905822789</v>
      </c>
      <c r="H42" s="21">
        <v>0.59749885005327252</v>
      </c>
      <c r="I42" s="21">
        <v>1.2254398772749717</v>
      </c>
    </row>
    <row r="43" spans="1:9" x14ac:dyDescent="0.25">
      <c r="A43" s="19" t="s">
        <v>100</v>
      </c>
      <c r="B43" s="20" t="s">
        <v>65</v>
      </c>
      <c r="C43" s="20" t="s">
        <v>94</v>
      </c>
      <c r="D43" s="21">
        <v>0.50974417113569037</v>
      </c>
      <c r="E43" s="21">
        <v>0.69993409654162031</v>
      </c>
      <c r="F43" s="21">
        <v>0.36965447577140514</v>
      </c>
      <c r="G43" s="21">
        <v>0.34301014381173528</v>
      </c>
      <c r="H43" s="21">
        <v>0.61267612598454235</v>
      </c>
      <c r="I43" s="21">
        <v>0.50700380264899869</v>
      </c>
    </row>
    <row r="44" spans="1:9" x14ac:dyDescent="0.25">
      <c r="A44" s="19" t="s">
        <v>100</v>
      </c>
      <c r="B44" s="20" t="s">
        <v>66</v>
      </c>
      <c r="C44" s="20" t="s">
        <v>94</v>
      </c>
      <c r="D44" s="21">
        <v>0.14288101604277881</v>
      </c>
      <c r="E44" s="21">
        <v>0.16292745863267027</v>
      </c>
      <c r="F44" s="21">
        <v>0.18569064831319473</v>
      </c>
      <c r="G44" s="21">
        <v>0.10036530863203787</v>
      </c>
      <c r="H44" s="21">
        <v>0.14471804861601886</v>
      </c>
      <c r="I44" s="21">
        <v>0.14731649604734012</v>
      </c>
    </row>
    <row r="45" spans="1:9" x14ac:dyDescent="0.25">
      <c r="A45" s="19" t="s">
        <v>100</v>
      </c>
      <c r="B45" s="20" t="s">
        <v>67</v>
      </c>
      <c r="C45" s="20" t="s">
        <v>94</v>
      </c>
      <c r="D45" s="21">
        <v>0.6065407100690785</v>
      </c>
      <c r="E45" s="21">
        <v>1.0004326551408729</v>
      </c>
      <c r="F45" s="21">
        <v>0.9815984876868743</v>
      </c>
      <c r="G45" s="21">
        <v>0.72930278470315313</v>
      </c>
      <c r="H45" s="21">
        <v>1.2601510319530296</v>
      </c>
      <c r="I45" s="21">
        <v>0.91560513391060172</v>
      </c>
    </row>
    <row r="46" spans="1:9" x14ac:dyDescent="0.25">
      <c r="A46" s="19" t="s">
        <v>100</v>
      </c>
      <c r="B46" s="20" t="s">
        <v>68</v>
      </c>
      <c r="C46" s="20" t="s">
        <v>94</v>
      </c>
      <c r="D46" s="21">
        <v>3.0888380772238259E-2</v>
      </c>
      <c r="E46" s="21">
        <v>6.882686471381004E-2</v>
      </c>
      <c r="F46" s="21">
        <v>0.15819869422187263</v>
      </c>
      <c r="G46" s="21">
        <v>2.5554754684744649E-2</v>
      </c>
      <c r="H46" s="21">
        <v>2.090843565115471E-2</v>
      </c>
      <c r="I46" s="21">
        <v>6.0875426008764055E-2</v>
      </c>
    </row>
    <row r="47" spans="1:9" x14ac:dyDescent="0.25">
      <c r="A47" s="19" t="s">
        <v>100</v>
      </c>
      <c r="B47" s="20" t="s">
        <v>69</v>
      </c>
      <c r="C47" s="20" t="s">
        <v>94</v>
      </c>
      <c r="D47" s="21">
        <v>0</v>
      </c>
      <c r="E47" s="21">
        <v>0</v>
      </c>
      <c r="F47" s="21">
        <v>2.939938601703245E-3</v>
      </c>
      <c r="G47" s="21">
        <v>0</v>
      </c>
      <c r="H47" s="21">
        <v>0</v>
      </c>
      <c r="I47" s="21">
        <v>5.8798772034064899E-4</v>
      </c>
    </row>
    <row r="48" spans="1:9" x14ac:dyDescent="0.25">
      <c r="A48" s="19" t="s">
        <v>100</v>
      </c>
      <c r="B48" s="20" t="s">
        <v>70</v>
      </c>
      <c r="C48" s="20" t="s">
        <v>94</v>
      </c>
      <c r="D48" s="21">
        <v>3.1609540293135951E-2</v>
      </c>
      <c r="E48" s="21">
        <v>2.1073026862090637E-2</v>
      </c>
      <c r="F48" s="21">
        <v>2.9502237606926895E-2</v>
      </c>
      <c r="G48" s="21">
        <v>2.0603015723744986E-2</v>
      </c>
      <c r="H48" s="21">
        <v>3.5587027159195886E-2</v>
      </c>
      <c r="I48" s="21">
        <v>2.7674969529018871E-2</v>
      </c>
    </row>
    <row r="49" spans="1:9" x14ac:dyDescent="0.25">
      <c r="A49" s="19" t="s">
        <v>100</v>
      </c>
      <c r="B49" s="20" t="s">
        <v>32</v>
      </c>
      <c r="C49" s="20" t="s">
        <v>94</v>
      </c>
      <c r="D49" s="21">
        <v>1.469969300851637E-2</v>
      </c>
      <c r="E49" s="21">
        <v>2.0579570211922919E-2</v>
      </c>
      <c r="F49" s="21">
        <v>1.7639631610219642E-2</v>
      </c>
      <c r="G49" s="21">
        <v>3.2683484097903656E-2</v>
      </c>
      <c r="H49" s="21">
        <v>4.022582658203528E-2</v>
      </c>
      <c r="I49" s="21">
        <v>2.5165641102119572E-2</v>
      </c>
    </row>
    <row r="50" spans="1:9" x14ac:dyDescent="0.25">
      <c r="A50" s="19" t="s">
        <v>100</v>
      </c>
      <c r="B50" s="20" t="s">
        <v>71</v>
      </c>
      <c r="C50" s="20" t="s">
        <v>94</v>
      </c>
      <c r="D50" s="21">
        <v>6.4491241111592865E-2</v>
      </c>
      <c r="E50" s="21">
        <v>5.1663571538917638E-2</v>
      </c>
      <c r="F50" s="21">
        <v>4.1874473239409661E-2</v>
      </c>
      <c r="G50" s="21">
        <v>1.3101705013873977E-2</v>
      </c>
      <c r="H50" s="21">
        <v>1.434291917308309E-2</v>
      </c>
      <c r="I50" s="21">
        <v>3.7094782015375451E-2</v>
      </c>
    </row>
    <row r="51" spans="1:9" x14ac:dyDescent="0.25">
      <c r="A51" s="19" t="s">
        <v>100</v>
      </c>
      <c r="B51" s="20" t="s">
        <v>72</v>
      </c>
      <c r="C51" s="20" t="s">
        <v>94</v>
      </c>
      <c r="D51" s="21">
        <v>0.19155544994791368</v>
      </c>
      <c r="E51" s="21">
        <v>0.17691780720269537</v>
      </c>
      <c r="F51" s="21">
        <v>0.17332505933366144</v>
      </c>
      <c r="G51" s="21">
        <v>0.13488495409191442</v>
      </c>
      <c r="H51" s="21">
        <v>0.14594037724789177</v>
      </c>
      <c r="I51" s="21">
        <v>0.16452472956481534</v>
      </c>
    </row>
    <row r="52" spans="1:9" x14ac:dyDescent="0.25">
      <c r="A52" s="19" t="s">
        <v>100</v>
      </c>
      <c r="B52" s="20" t="s">
        <v>73</v>
      </c>
      <c r="C52" s="20" t="s">
        <v>94</v>
      </c>
      <c r="D52" s="21">
        <v>7.6020982741231161E-2</v>
      </c>
      <c r="E52" s="21">
        <v>0.30776515151516037</v>
      </c>
      <c r="F52" s="21">
        <v>0.17708058251359413</v>
      </c>
      <c r="G52" s="21">
        <v>7.8986234595606788E-2</v>
      </c>
      <c r="H52" s="21">
        <v>5.096863931964319E-2</v>
      </c>
      <c r="I52" s="21">
        <v>0.13816431813704713</v>
      </c>
    </row>
    <row r="53" spans="1:9" x14ac:dyDescent="0.25">
      <c r="A53" s="19" t="s">
        <v>100</v>
      </c>
      <c r="B53" s="20" t="s">
        <v>74</v>
      </c>
      <c r="C53" s="20" t="s">
        <v>94</v>
      </c>
      <c r="D53" s="21">
        <v>1.0275498287442152E-3</v>
      </c>
      <c r="E53" s="21">
        <v>7.5182447331478787E-4</v>
      </c>
      <c r="F53" s="21">
        <v>3.3227718625238777E-4</v>
      </c>
      <c r="G53" s="21">
        <v>9.3361304686515663E-4</v>
      </c>
      <c r="H53" s="21">
        <v>1.289116947272885E-3</v>
      </c>
      <c r="I53" s="21">
        <v>8.6687629648988661E-4</v>
      </c>
    </row>
    <row r="54" spans="1:9" x14ac:dyDescent="0.25">
      <c r="A54" s="19" t="s">
        <v>100</v>
      </c>
      <c r="B54" s="20" t="s">
        <v>75</v>
      </c>
      <c r="C54" s="20" t="s">
        <v>94</v>
      </c>
      <c r="D54" s="21">
        <v>0.35502387377183603</v>
      </c>
      <c r="E54" s="21">
        <v>0.29907714582278294</v>
      </c>
      <c r="F54" s="21">
        <v>0.21139259803475094</v>
      </c>
      <c r="G54" s="21">
        <v>0.18294648517323331</v>
      </c>
      <c r="H54" s="21">
        <v>0.18739052934748193</v>
      </c>
      <c r="I54" s="21">
        <v>0.24716612643001704</v>
      </c>
    </row>
    <row r="55" spans="1:9" x14ac:dyDescent="0.25">
      <c r="A55" s="19" t="s">
        <v>100</v>
      </c>
      <c r="B55" s="20" t="s">
        <v>76</v>
      </c>
      <c r="C55" s="20" t="s">
        <v>94</v>
      </c>
      <c r="D55" s="21">
        <v>2.2480486919768113E-2</v>
      </c>
      <c r="E55" s="21">
        <v>2.6223062225111782E-2</v>
      </c>
      <c r="F55" s="21">
        <v>8.7292225969228913E-3</v>
      </c>
      <c r="G55" s="21">
        <v>5.4483590220995529E-3</v>
      </c>
      <c r="H55" s="21">
        <v>5.0010200708113788E-2</v>
      </c>
      <c r="I55" s="21">
        <v>2.2578266294403227E-2</v>
      </c>
    </row>
    <row r="56" spans="1:9" x14ac:dyDescent="0.25">
      <c r="A56" s="19" t="s">
        <v>100</v>
      </c>
      <c r="B56" s="20" t="s">
        <v>77</v>
      </c>
      <c r="C56" s="20" t="s">
        <v>94</v>
      </c>
      <c r="D56" s="21">
        <v>7.7122921927603558</v>
      </c>
      <c r="E56" s="21">
        <v>7.6322191493646745</v>
      </c>
      <c r="F56" s="21">
        <v>2.2266065960606451</v>
      </c>
      <c r="G56" s="21">
        <v>5.6624700074202199</v>
      </c>
      <c r="H56" s="21">
        <v>6.3195028977350232</v>
      </c>
      <c r="I56" s="21">
        <v>5.9106181686681829</v>
      </c>
    </row>
    <row r="57" spans="1:9" x14ac:dyDescent="0.25">
      <c r="A57" s="19" t="s">
        <v>101</v>
      </c>
      <c r="B57" s="20" t="s">
        <v>84</v>
      </c>
      <c r="C57" s="20" t="s">
        <v>94</v>
      </c>
      <c r="D57" s="21">
        <v>0.54619719121299792</v>
      </c>
      <c r="E57" s="21">
        <v>0.64833769790811513</v>
      </c>
      <c r="F57" s="21">
        <v>0.16736899243595352</v>
      </c>
      <c r="G57" s="21">
        <v>0.17225550469739409</v>
      </c>
      <c r="H57" s="21">
        <v>7.9175470582973126E-2</v>
      </c>
      <c r="I57" s="21">
        <v>0.32266697136748673</v>
      </c>
    </row>
    <row r="58" spans="1:9" x14ac:dyDescent="0.25">
      <c r="A58" s="19" t="s">
        <v>101</v>
      </c>
      <c r="B58" s="20" t="s">
        <v>85</v>
      </c>
      <c r="C58" s="20" t="s">
        <v>94</v>
      </c>
      <c r="D58" s="21">
        <v>7.7543608430945925E-3</v>
      </c>
      <c r="E58" s="21">
        <v>0.13678318132241218</v>
      </c>
      <c r="F58" s="21">
        <v>9.2593190330372901E-3</v>
      </c>
      <c r="G58" s="21">
        <v>2.2380074038995355E-2</v>
      </c>
      <c r="H58" s="21">
        <v>1.6539470694750657E-2</v>
      </c>
      <c r="I58" s="21">
        <v>3.8543281186458014E-2</v>
      </c>
    </row>
    <row r="59" spans="1:9" x14ac:dyDescent="0.25">
      <c r="A59" s="19" t="s">
        <v>101</v>
      </c>
      <c r="B59" s="20" t="s">
        <v>86</v>
      </c>
      <c r="C59" s="20" t="s">
        <v>94</v>
      </c>
      <c r="D59" s="21">
        <v>9.042915911719257E-2</v>
      </c>
      <c r="E59" s="21">
        <v>0.31255345769787296</v>
      </c>
      <c r="F59" s="21">
        <v>6.3235161139887433E-2</v>
      </c>
      <c r="G59" s="21">
        <v>0.11662155630116935</v>
      </c>
      <c r="H59" s="21">
        <v>0.20547859169196397</v>
      </c>
      <c r="I59" s="21">
        <v>0.15766358518961726</v>
      </c>
    </row>
    <row r="60" spans="1:9" x14ac:dyDescent="0.25">
      <c r="A60" s="19" t="s">
        <v>101</v>
      </c>
      <c r="B60" s="20" t="s">
        <v>87</v>
      </c>
      <c r="C60" s="20" t="s">
        <v>94</v>
      </c>
      <c r="D60" s="21">
        <v>0.76180123956126422</v>
      </c>
      <c r="E60" s="21">
        <v>0.39225006465775919</v>
      </c>
      <c r="F60" s="21">
        <v>0.16152646140476193</v>
      </c>
      <c r="G60" s="21">
        <v>0.28798175198511738</v>
      </c>
      <c r="H60" s="21">
        <v>0.52188337150764919</v>
      </c>
      <c r="I60" s="21">
        <v>0.42508857782331039</v>
      </c>
    </row>
    <row r="61" spans="1:9" x14ac:dyDescent="0.25">
      <c r="A61" s="19" t="s">
        <v>101</v>
      </c>
      <c r="B61" s="20" t="s">
        <v>88</v>
      </c>
      <c r="C61" s="20" t="s">
        <v>94</v>
      </c>
      <c r="D61" s="21">
        <v>0.16463656169538635</v>
      </c>
      <c r="E61" s="21">
        <v>7.3367536602831213E-2</v>
      </c>
      <c r="F61" s="21">
        <v>8.1970130223807225E-2</v>
      </c>
      <c r="G61" s="21">
        <v>5.6340939153439545E-2</v>
      </c>
      <c r="H61" s="21">
        <v>9.2194264069264675E-2</v>
      </c>
      <c r="I61" s="21">
        <v>9.3701886348945801E-2</v>
      </c>
    </row>
    <row r="62" spans="1:9" x14ac:dyDescent="0.25">
      <c r="A62" s="19" t="s">
        <v>101</v>
      </c>
      <c r="B62" s="20" t="s">
        <v>89</v>
      </c>
      <c r="C62" s="20" t="s">
        <v>94</v>
      </c>
      <c r="D62" s="21">
        <v>4.0705578847724262E-3</v>
      </c>
      <c r="E62" s="21">
        <v>5.9155918060176955E-2</v>
      </c>
      <c r="F62" s="21">
        <v>3.3742782465876683E-2</v>
      </c>
      <c r="G62" s="21">
        <v>1.3446920088456341E-2</v>
      </c>
      <c r="H62" s="21">
        <v>0</v>
      </c>
      <c r="I62" s="21">
        <v>2.2083235699856478E-2</v>
      </c>
    </row>
    <row r="63" spans="1:9" x14ac:dyDescent="0.25">
      <c r="A63" s="19" t="s">
        <v>102</v>
      </c>
      <c r="B63" s="20" t="s">
        <v>26</v>
      </c>
      <c r="C63" s="22" t="s">
        <v>95</v>
      </c>
      <c r="D63" s="21">
        <v>6.9184318142148351</v>
      </c>
      <c r="E63" s="21">
        <v>0</v>
      </c>
      <c r="F63" s="21">
        <v>0</v>
      </c>
      <c r="G63" s="21">
        <v>2.5835720472703216</v>
      </c>
      <c r="H63" s="21">
        <v>2.3084503994564547</v>
      </c>
      <c r="I63" s="21">
        <v>2.3620908521883224</v>
      </c>
    </row>
    <row r="64" spans="1:9" x14ac:dyDescent="0.25">
      <c r="A64" s="19" t="s">
        <v>102</v>
      </c>
      <c r="B64" s="20" t="s">
        <v>27</v>
      </c>
      <c r="C64" s="22" t="s">
        <v>95</v>
      </c>
      <c r="D64" s="21">
        <v>16.235124005503497</v>
      </c>
      <c r="E64" s="21">
        <v>3.8226111246802268</v>
      </c>
      <c r="F64" s="21">
        <v>3.7791562376374155</v>
      </c>
      <c r="G64" s="21">
        <v>20.268454884767372</v>
      </c>
      <c r="H64" s="21">
        <v>13.725929846998985</v>
      </c>
      <c r="I64" s="21">
        <v>11.566255219917499</v>
      </c>
    </row>
    <row r="65" spans="1:9" x14ac:dyDescent="0.25">
      <c r="A65" s="19" t="s">
        <v>102</v>
      </c>
      <c r="B65" s="20" t="s">
        <v>28</v>
      </c>
      <c r="C65" s="22" t="s">
        <v>95</v>
      </c>
      <c r="D65" s="21">
        <v>0.98959370023781512</v>
      </c>
      <c r="E65" s="21">
        <v>0.21551992316110374</v>
      </c>
      <c r="F65" s="21">
        <v>0.48619721481929068</v>
      </c>
      <c r="G65" s="21">
        <v>0.94187444003356691</v>
      </c>
      <c r="H65" s="21">
        <v>0.43897490582119508</v>
      </c>
      <c r="I65" s="21">
        <v>0.61443203681459424</v>
      </c>
    </row>
    <row r="66" spans="1:9" x14ac:dyDescent="0.25">
      <c r="A66" s="19" t="s">
        <v>102</v>
      </c>
      <c r="B66" s="20" t="s">
        <v>29</v>
      </c>
      <c r="C66" s="22" t="s">
        <v>95</v>
      </c>
      <c r="D66" s="21">
        <v>14.914570454948873</v>
      </c>
      <c r="E66" s="21">
        <v>14.101405719810634</v>
      </c>
      <c r="F66" s="21">
        <v>14.101405719810634</v>
      </c>
      <c r="G66" s="21">
        <v>6.8281322738190866</v>
      </c>
      <c r="H66" s="21">
        <v>6.6904189792531934</v>
      </c>
      <c r="I66" s="21">
        <v>11.327186629528484</v>
      </c>
    </row>
    <row r="67" spans="1:9" x14ac:dyDescent="0.25">
      <c r="A67" s="19" t="s">
        <v>102</v>
      </c>
      <c r="B67" s="20" t="s">
        <v>30</v>
      </c>
      <c r="C67" s="22" t="s">
        <v>95</v>
      </c>
      <c r="D67" s="21">
        <v>1.7838430796158555</v>
      </c>
      <c r="E67" s="21">
        <v>1.6577530000645828</v>
      </c>
      <c r="F67" s="21">
        <v>1.6577530000645828</v>
      </c>
      <c r="G67" s="21">
        <v>1.9855219958180472</v>
      </c>
      <c r="H67" s="21">
        <v>0.90687997564557477</v>
      </c>
      <c r="I67" s="21">
        <v>1.5983502102417284</v>
      </c>
    </row>
    <row r="68" spans="1:9" x14ac:dyDescent="0.25">
      <c r="A68" s="19" t="s">
        <v>102</v>
      </c>
      <c r="B68" s="20" t="s">
        <v>31</v>
      </c>
      <c r="C68" s="22" t="s">
        <v>95</v>
      </c>
      <c r="D68" s="21">
        <v>2.60830177348145</v>
      </c>
      <c r="E68" s="21">
        <v>2.2656731197189579</v>
      </c>
      <c r="F68" s="21">
        <v>2.4769873239694595</v>
      </c>
      <c r="G68" s="21">
        <v>5.4366573516054091</v>
      </c>
      <c r="H68" s="21">
        <v>7.4077961471928147</v>
      </c>
      <c r="I68" s="21">
        <v>4.0390831431936185</v>
      </c>
    </row>
    <row r="69" spans="1:9" x14ac:dyDescent="0.25">
      <c r="A69" s="19" t="s">
        <v>102</v>
      </c>
      <c r="B69" s="20" t="s">
        <v>32</v>
      </c>
      <c r="C69" s="22" t="s">
        <v>95</v>
      </c>
      <c r="D69" s="21">
        <v>35.197715551558652</v>
      </c>
      <c r="E69" s="21">
        <v>29.901911602607218</v>
      </c>
      <c r="F69" s="21">
        <v>39.716987105800108</v>
      </c>
      <c r="G69" s="21">
        <v>16.521148074946794</v>
      </c>
      <c r="H69" s="21">
        <v>14.509570986858487</v>
      </c>
      <c r="I69" s="21">
        <v>27.169466664354253</v>
      </c>
    </row>
    <row r="70" spans="1:9" x14ac:dyDescent="0.25">
      <c r="A70" s="19" t="s">
        <v>102</v>
      </c>
      <c r="B70" s="20" t="s">
        <v>33</v>
      </c>
      <c r="C70" s="22" t="s">
        <v>95</v>
      </c>
      <c r="D70" s="21">
        <v>3.9102076289279908</v>
      </c>
      <c r="E70" s="21">
        <v>0.39002297354523119</v>
      </c>
      <c r="F70" s="21">
        <v>0.41157352509655121</v>
      </c>
      <c r="G70" s="21">
        <v>1.8613692944137135</v>
      </c>
      <c r="H70" s="21">
        <v>2.1813717814255407</v>
      </c>
      <c r="I70" s="21">
        <v>1.7509090406818053</v>
      </c>
    </row>
    <row r="71" spans="1:9" x14ac:dyDescent="0.25">
      <c r="A71" s="12"/>
      <c r="B71" s="12"/>
      <c r="C71" s="12"/>
      <c r="D71" s="12"/>
      <c r="E71" s="12"/>
      <c r="F71" s="12"/>
      <c r="G71" s="12"/>
      <c r="H71" s="12"/>
      <c r="I71" s="12"/>
    </row>
  </sheetData>
  <mergeCells count="2">
    <mergeCell ref="A1:I1"/>
    <mergeCell ref="A3:C3"/>
  </mergeCells>
  <pageMargins left="0.7" right="0.7" top="0.75" bottom="0.75" header="0.3" footer="0.3"/>
  <pageSetup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Tbl 1-1</vt:lpstr>
      <vt:lpstr>Tbl 1-2 </vt:lpstr>
      <vt:lpstr>Tbl 1-3</vt:lpstr>
      <vt:lpstr>Tbl 1-4</vt:lpstr>
      <vt:lpstr>Tbl 1-5</vt:lpstr>
      <vt:lpstr>'Tbl 1-2 '!_Ref349571044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2014-06-12T19:44:02Z</dcterms:modified>
</cp:coreProperties>
</file>