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875" windowHeight="7740"/>
  </bookViews>
  <sheets>
    <sheet name="Sheet1" sheetId="1" r:id="rId1"/>
  </sheets>
  <definedNames>
    <definedName name="_xlnm.Print_Area" localSheetId="0">Sheet1!$A:$G</definedName>
  </definedNames>
  <calcPr calcId="145621"/>
</workbook>
</file>

<file path=xl/calcChain.xml><?xml version="1.0" encoding="utf-8"?>
<calcChain xmlns="http://schemas.openxmlformats.org/spreadsheetml/2006/main">
  <c r="D57" i="1" l="1"/>
  <c r="C15" i="1" l="1"/>
  <c r="F145" i="1" l="1"/>
  <c r="D148" i="1" s="1"/>
  <c r="E145" i="1"/>
  <c r="D147" i="1" s="1"/>
  <c r="F129" i="1"/>
  <c r="D132" i="1" s="1"/>
  <c r="E129" i="1"/>
  <c r="D131" i="1" s="1"/>
  <c r="D116" i="1" l="1"/>
  <c r="C101" i="1"/>
  <c r="D103" i="1" s="1"/>
  <c r="C100" i="1"/>
  <c r="C86" i="1" l="1"/>
  <c r="D88" i="1" s="1"/>
  <c r="C85" i="1"/>
  <c r="D72" i="1"/>
  <c r="F18" i="1" l="1"/>
  <c r="F20" i="1"/>
  <c r="G20" i="1" s="1"/>
  <c r="C14" i="1"/>
  <c r="C37" i="1"/>
  <c r="C38" i="1"/>
  <c r="E37" i="1"/>
  <c r="F54" i="1"/>
  <c r="D56" i="1" s="1"/>
  <c r="D45" i="1" l="1"/>
  <c r="F21" i="1"/>
  <c r="G21" i="1" s="1"/>
  <c r="E38" i="1"/>
  <c r="F38" i="1" s="1"/>
  <c r="D42" i="1" s="1"/>
  <c r="F37" i="1"/>
  <c r="D43" i="1" s="1"/>
  <c r="F40" i="1"/>
  <c r="C36" i="1"/>
  <c r="F19" i="1"/>
  <c r="G19" i="1" s="1"/>
  <c r="G18" i="1"/>
  <c r="C16" i="1"/>
  <c r="D44" i="1" l="1"/>
  <c r="D24" i="1"/>
  <c r="D23" i="1"/>
</calcChain>
</file>

<file path=xl/sharedStrings.xml><?xml version="1.0" encoding="utf-8"?>
<sst xmlns="http://schemas.openxmlformats.org/spreadsheetml/2006/main" count="220" uniqueCount="97">
  <si>
    <t xml:space="preserve">Level circuit </t>
  </si>
  <si>
    <t>RM3: Top of lowest rebar on right side of lowest step at streamgage: Elevation = 96.997 ft NGVD29</t>
  </si>
  <si>
    <t>(Assumed Elevations)</t>
  </si>
  <si>
    <t>GNSS Survey Disk</t>
  </si>
  <si>
    <t>GNSS</t>
  </si>
  <si>
    <t>OPUS</t>
  </si>
  <si>
    <t>Elevations (NAVD88)</t>
  </si>
  <si>
    <t>Whitehall GNSS Survey Disk: Opus Solution elevation = 31.337 m (NAVD88) = 102.812 ft (NAVD88)</t>
  </si>
  <si>
    <t>(GNSS Survey Disk located approximately 0.70 miles southwest of Whitehall streamgage)</t>
  </si>
  <si>
    <t>Streamgage</t>
  </si>
  <si>
    <t>04279085</t>
  </si>
  <si>
    <t>Elevation (NAVD88)</t>
  </si>
  <si>
    <t>Elevation (NGVD29)</t>
  </si>
  <si>
    <t xml:space="preserve">05/14/15 </t>
  </si>
  <si>
    <t>RM1A</t>
  </si>
  <si>
    <t>WS1A (11:45 am)</t>
  </si>
  <si>
    <t>WS2gage (11:45 am)</t>
  </si>
  <si>
    <t>WS2gage (12:30 pm)</t>
  </si>
  <si>
    <t>(Verticon adjusted)</t>
  </si>
  <si>
    <t>RM3</t>
  </si>
  <si>
    <t>WS2gage from RM3 (12:30 pm)</t>
  </si>
  <si>
    <t>(WS1A adjustment)</t>
  </si>
  <si>
    <t>(tape measure)</t>
  </si>
  <si>
    <t>RM1A: Lagbolt in 2 ft. diameter Swamp Maple located approximately 100' north of GNSS survey disk</t>
  </si>
  <si>
    <t>WS1A: water surface elevation from levels of 05/14/15 (RF/GB)</t>
  </si>
  <si>
    <t>WS2gage: real time water surface at streamgage 04279085 (obtained from waterwatch.usgs.gov)</t>
  </si>
  <si>
    <t>RP1: Chisled square on metal surface behind box housing streamgage</t>
  </si>
  <si>
    <t>RM2: Top of hex bolt on the third pier from the north side of the building</t>
  </si>
  <si>
    <t>RP1</t>
  </si>
  <si>
    <t>RM2</t>
  </si>
  <si>
    <t xml:space="preserve"> </t>
  </si>
  <si>
    <t xml:space="preserve">05/13/15 </t>
  </si>
  <si>
    <t>04294500</t>
  </si>
  <si>
    <t>WSgage (03:00 pm)</t>
  </si>
  <si>
    <t>Burlington GNSS Survey Disk: Opus Solution elevation = 31.252 m (NAVD88) = 102.533 ft (NAVD88)</t>
  </si>
  <si>
    <t>Rouse's Point GNSS Survey Disk (USGS BM 5): Opus Solution elevation = 31.129 m (NAVD88) = 102.129 ft (NAVD88)</t>
  </si>
  <si>
    <t>04295000</t>
  </si>
  <si>
    <t>GNSS Survey Disk (USGS BM5)</t>
  </si>
  <si>
    <t>*USGS BM 5 is part of level circuit at streamgage</t>
  </si>
  <si>
    <t>zero at streamgage 04294500 (obtained from waterwatch.usgs.gov):</t>
  </si>
  <si>
    <t>zero at streamgage 04295000 (obtained from waterwatch.usgs.gov):</t>
  </si>
  <si>
    <t>RM1</t>
  </si>
  <si>
    <t>Difference due to GNSS GPS survey:</t>
  </si>
  <si>
    <t>ft (NAVD88-NGVD29)</t>
  </si>
  <si>
    <t>BM 77L9003 is part of level circuit at streamgage</t>
  </si>
  <si>
    <t>6.899 m =</t>
  </si>
  <si>
    <t>ft</t>
  </si>
  <si>
    <t>(Vertcon adjusted)</t>
  </si>
  <si>
    <t>XXXXX</t>
  </si>
  <si>
    <t>Elevation (CGVD28)</t>
  </si>
  <si>
    <t>BM 77L9003: Top of anchored convex medallion on top of south concrete wall of concrete public pier : 31.283 m (CGVD28) = 102.6345 ft</t>
  </si>
  <si>
    <t>(ft)</t>
  </si>
  <si>
    <t>GNSS Survey Disk (BM 77L9003) = 31.218 m =</t>
  </si>
  <si>
    <t>Elevations (ft, NAVD88)</t>
  </si>
  <si>
    <t>ft (NAVD88-CGVD28)</t>
  </si>
  <si>
    <t xml:space="preserve">                        : 31.26 m (CGVD28) = 102.559 ft</t>
  </si>
  <si>
    <t>(elevation from leveling provided by Guy Morin (Environment Canada)</t>
  </si>
  <si>
    <t>RM1: Top of rebar inside 1 1/2 inch diameter steel pipe inside 5 inch diameter PVC pipe located at the northeast corner of the gage house at the Estacade Outdoor Center.</t>
  </si>
  <si>
    <t>RM1 is part of level circuit at streamgage</t>
  </si>
  <si>
    <t xml:space="preserve">04/14/15 </t>
  </si>
  <si>
    <t>Saint Paul GNSS Survey Disk: OPUS Solution elevation = 33.167 m (NAVD88) = 108.8156 ft (NAVD88)</t>
  </si>
  <si>
    <t>RM1 elevation : 30.428 m (CGVD28) =</t>
  </si>
  <si>
    <t>99.8294 ft (CGVD28)</t>
  </si>
  <si>
    <t>Saint Jean (Marina) Survey Disk: OPUS Solution elevation = 30.329 m (NAVD88) = 99.5046 ft (NAVD88)</t>
  </si>
  <si>
    <t>RM2: Top of bollard located approximately 15 ft north of center of three flagpoles at Town Landing and Marina</t>
  </si>
  <si>
    <t>RM2 elevation : 30.515 m (CGVD28) = 100.1148 ft (CGVD28)</t>
  </si>
  <si>
    <t>RM2 is part of level circuit at streamgage</t>
  </si>
  <si>
    <t>BM 92KSP76 Survey Disk : OPUS solution elevation = 8.206 m (NAVD88) = 26.9226 ft (NAVD88)</t>
  </si>
  <si>
    <t>BM 92KSP76 elevation : 5.347 m below BM 69L058 (level circuit information provided by Guy Morin (Environment Canada)</t>
  </si>
  <si>
    <t>GNSS Survey Disk (BM 92KSP76) = 8.206 m =</t>
  </si>
  <si>
    <t>ft (NAVD88-NAVD88 or NGVD29-NGVD29)</t>
  </si>
  <si>
    <t>BM 732306</t>
  </si>
  <si>
    <t>BM 732306 - anchored 3 inch diameter bronze convex medallion on top of concrete abutment on right side of Chambly Dam</t>
  </si>
  <si>
    <t>Elevation (CGVD2013)</t>
  </si>
  <si>
    <t>BM 732306 elevation:</t>
  </si>
  <si>
    <t>m, CGVD28</t>
  </si>
  <si>
    <t>m, CGVD2013</t>
  </si>
  <si>
    <t>ft, CGVD28</t>
  </si>
  <si>
    <t>ft, CGVD2013</t>
  </si>
  <si>
    <t>GNSS Survey Disk (BM 732306) =  13.895 m =</t>
  </si>
  <si>
    <t>GNSS Survey Disk (BM 732306) =  21.084 m =</t>
  </si>
  <si>
    <t>ft (NAVD88-CGVD2013)</t>
  </si>
  <si>
    <t>BM 78L264 - anchored convex medallion on top of concrete abutment on right side (north wall of dam, east of the lock) of Saint-Ours Dam (access by Road 223)</t>
  </si>
  <si>
    <t>BM 78L264 elevation:</t>
  </si>
  <si>
    <t>(elevation from benchmark description provided by Environment Canada)</t>
  </si>
  <si>
    <t>BM 92KSP76 elevation : 13.518 m - 5.347 m = 8.171 m (CGVD28) = 26.8077 ft (CGVD28)</t>
  </si>
  <si>
    <t>8. Chambly Dam, Quebec, Canada</t>
  </si>
  <si>
    <t>9. Saint Ours Dam, Quebec, Canada</t>
  </si>
  <si>
    <t>4. Phillipsburg, Quebec, Canada - Environment Canada streamgage 02OH001</t>
  </si>
  <si>
    <t>Zero at streamgage 02OH001 (obtained from Guy Morin of Environment Canada):</t>
  </si>
  <si>
    <t>6. Saint-Jean-Sur-Richelieu, Quebec, Canada - Environment Canada streamgage 02OJ001</t>
  </si>
  <si>
    <t>7. Sorel, Quebec, Canada - Environement Canada streamgage 02OJ022</t>
  </si>
  <si>
    <t>5. Saint-Paul-de-I'lle-aux-Noix, Quebec, Canada - Environment Canada streamgage 02OJ036</t>
  </si>
  <si>
    <t>1.) Whitehall NY - USGS streamgage 04279085 (located on Aid to Navigation Platform - USCG Structure No. 26 in South Bay of Lake Champlain)</t>
  </si>
  <si>
    <t>2.) Burlington VT - USGS streamgage 04294500 (located at ECHO at the Leahy Center)</t>
  </si>
  <si>
    <t>3.) Rouse's Point NY - USGS streamgage 04295000 (Richelieu River (Lake Champlain)</t>
  </si>
  <si>
    <t>Elevation Offset Information for Benchmarks Surveyed Directly by Using Global Navigation Satellite Systems in Harmonization of the American and Canadian Datums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</si>
</sst>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quotePrefix="1"/>
    <xf numFmtId="164" fontId="0" fillId="0" borderId="0" xfId="0" applyNumberFormat="1"/>
    <xf numFmtId="164" fontId="16" fillId="0" borderId="0" xfId="0" applyNumberFormat="1" applyFont="1"/>
    <xf numFmtId="0" fontId="16" fillId="0" borderId="0" xfId="0" applyFont="1"/>
    <xf numFmtId="2" fontId="0" fillId="0" borderId="0" xfId="0" applyNumberFormat="1"/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tabSelected="1" workbookViewId="0"/>
  </sheetViews>
  <sheetFormatPr defaultRowHeight="15" x14ac:dyDescent="0.25"/>
  <cols>
    <col min="1" max="1" width="32.7109375" customWidth="1"/>
    <col min="2" max="2" width="20.5703125" customWidth="1"/>
    <col min="3" max="3" width="20.140625" customWidth="1"/>
    <col min="4" max="4" width="19.5703125" bestFit="1" customWidth="1"/>
    <col min="5" max="5" width="18.42578125" customWidth="1"/>
    <col min="6" max="6" width="21.5703125" customWidth="1"/>
    <col min="7" max="7" width="21" customWidth="1"/>
  </cols>
  <sheetData>
    <row r="1" spans="1:7" s="6" customFormat="1" ht="15.75" x14ac:dyDescent="0.25">
      <c r="A1" s="10" t="s">
        <v>96</v>
      </c>
    </row>
    <row r="2" spans="1:7" s="6" customFormat="1" x14ac:dyDescent="0.25"/>
    <row r="3" spans="1:7" x14ac:dyDescent="0.25">
      <c r="A3" s="4" t="s">
        <v>93</v>
      </c>
    </row>
    <row r="4" spans="1:7" x14ac:dyDescent="0.25">
      <c r="A4" t="s">
        <v>7</v>
      </c>
    </row>
    <row r="5" spans="1:7" x14ac:dyDescent="0.25">
      <c r="A5" t="s">
        <v>8</v>
      </c>
    </row>
    <row r="6" spans="1:7" x14ac:dyDescent="0.25">
      <c r="A6" t="s">
        <v>23</v>
      </c>
    </row>
    <row r="7" spans="1:7" x14ac:dyDescent="0.25">
      <c r="A7" t="s">
        <v>24</v>
      </c>
    </row>
    <row r="8" spans="1:7" x14ac:dyDescent="0.25">
      <c r="A8" t="s">
        <v>25</v>
      </c>
    </row>
    <row r="9" spans="1:7" x14ac:dyDescent="0.25">
      <c r="A9" t="s">
        <v>1</v>
      </c>
      <c r="G9" t="s">
        <v>9</v>
      </c>
    </row>
    <row r="10" spans="1:7" x14ac:dyDescent="0.25">
      <c r="F10" t="s">
        <v>9</v>
      </c>
      <c r="G10" s="1" t="s">
        <v>10</v>
      </c>
    </row>
    <row r="11" spans="1:7" x14ac:dyDescent="0.25">
      <c r="B11" t="s">
        <v>0</v>
      </c>
      <c r="C11" t="s">
        <v>4</v>
      </c>
      <c r="E11" t="s">
        <v>9</v>
      </c>
      <c r="F11" s="1" t="s">
        <v>10</v>
      </c>
      <c r="G11" t="s">
        <v>11</v>
      </c>
    </row>
    <row r="12" spans="1:7" x14ac:dyDescent="0.25">
      <c r="B12" s="1" t="s">
        <v>13</v>
      </c>
      <c r="C12" t="s">
        <v>5</v>
      </c>
      <c r="E12" s="1" t="s">
        <v>10</v>
      </c>
      <c r="F12" t="s">
        <v>11</v>
      </c>
      <c r="G12" t="s">
        <v>47</v>
      </c>
    </row>
    <row r="13" spans="1:7" x14ac:dyDescent="0.25">
      <c r="B13" t="s">
        <v>2</v>
      </c>
      <c r="C13" t="s">
        <v>6</v>
      </c>
      <c r="E13" t="s">
        <v>12</v>
      </c>
      <c r="F13" t="s">
        <v>18</v>
      </c>
      <c r="G13" t="s">
        <v>21</v>
      </c>
    </row>
    <row r="14" spans="1:7" x14ac:dyDescent="0.25">
      <c r="A14" t="s">
        <v>3</v>
      </c>
      <c r="B14" s="2">
        <v>100</v>
      </c>
      <c r="C14" s="3">
        <f>B14+2.812</f>
        <v>102.812</v>
      </c>
      <c r="E14" s="2"/>
      <c r="F14" s="2"/>
      <c r="G14" s="2"/>
    </row>
    <row r="15" spans="1:7" x14ac:dyDescent="0.25">
      <c r="A15" t="s">
        <v>14</v>
      </c>
      <c r="B15" s="2">
        <v>95.75</v>
      </c>
      <c r="C15" s="3">
        <f>B15+2.812</f>
        <v>98.561999999999998</v>
      </c>
      <c r="E15" s="2"/>
      <c r="F15" s="2"/>
      <c r="G15" s="2"/>
    </row>
    <row r="16" spans="1:7" x14ac:dyDescent="0.25">
      <c r="A16" t="s">
        <v>15</v>
      </c>
      <c r="B16" s="2">
        <v>94.22</v>
      </c>
      <c r="C16" s="3">
        <f t="shared" ref="C16" si="0">B16+2.812</f>
        <v>97.031999999999996</v>
      </c>
      <c r="E16" s="2"/>
      <c r="F16" s="2"/>
      <c r="G16" s="2"/>
    </row>
    <row r="17" spans="1:7" x14ac:dyDescent="0.25">
      <c r="B17" s="2"/>
      <c r="E17" s="2"/>
      <c r="F17" s="2"/>
      <c r="G17" s="2"/>
    </row>
    <row r="18" spans="1:7" x14ac:dyDescent="0.25">
      <c r="A18" t="s">
        <v>16</v>
      </c>
      <c r="B18" s="2"/>
      <c r="E18" s="2">
        <v>97.3</v>
      </c>
      <c r="F18" s="2">
        <f>E18-0.512</f>
        <v>96.787999999999997</v>
      </c>
      <c r="G18" s="3">
        <f>F18+0.244</f>
        <v>97.031999999999996</v>
      </c>
    </row>
    <row r="19" spans="1:7" x14ac:dyDescent="0.25">
      <c r="A19" t="s">
        <v>17</v>
      </c>
      <c r="B19" s="2"/>
      <c r="E19" s="2">
        <v>97.32</v>
      </c>
      <c r="F19" s="2">
        <f>E19-0.512</f>
        <v>96.807999999999993</v>
      </c>
      <c r="G19" s="3">
        <f t="shared" ref="G19" si="1">F19+0.244</f>
        <v>97.051999999999992</v>
      </c>
    </row>
    <row r="20" spans="1:7" x14ac:dyDescent="0.25">
      <c r="A20" t="s">
        <v>19</v>
      </c>
      <c r="B20" s="2"/>
      <c r="E20" s="2">
        <v>96.997</v>
      </c>
      <c r="F20" s="2">
        <f>E20-0.512</f>
        <v>96.484999999999999</v>
      </c>
      <c r="G20" s="3">
        <f>F20+0.244</f>
        <v>96.728999999999999</v>
      </c>
    </row>
    <row r="21" spans="1:7" x14ac:dyDescent="0.25">
      <c r="A21" t="s">
        <v>20</v>
      </c>
      <c r="B21" s="2"/>
      <c r="E21" s="2"/>
      <c r="F21" s="2">
        <f>F20+0.32</f>
        <v>96.804999999999993</v>
      </c>
      <c r="G21" s="2">
        <f>F21+0.244</f>
        <v>97.048999999999992</v>
      </c>
    </row>
    <row r="22" spans="1:7" x14ac:dyDescent="0.25">
      <c r="A22" t="s">
        <v>22</v>
      </c>
      <c r="B22" s="2"/>
      <c r="E22" s="2"/>
      <c r="F22" s="2"/>
      <c r="G22" s="2"/>
    </row>
    <row r="23" spans="1:7" x14ac:dyDescent="0.25">
      <c r="B23" s="7" t="s">
        <v>42</v>
      </c>
      <c r="C23" s="7"/>
      <c r="D23" s="3">
        <f>C16-F18</f>
        <v>0.24399999999999977</v>
      </c>
      <c r="E23" s="3" t="s">
        <v>70</v>
      </c>
      <c r="F23" s="2"/>
      <c r="G23" s="2"/>
    </row>
    <row r="24" spans="1:7" s="6" customFormat="1" x14ac:dyDescent="0.25">
      <c r="B24" s="7"/>
      <c r="C24" s="7"/>
      <c r="D24" s="3">
        <f>C16-E18</f>
        <v>-0.26800000000000068</v>
      </c>
      <c r="E24" s="3" t="s">
        <v>43</v>
      </c>
      <c r="F24" s="2"/>
      <c r="G24" s="2"/>
    </row>
    <row r="25" spans="1:7" x14ac:dyDescent="0.25">
      <c r="E25" s="2"/>
      <c r="F25" s="2"/>
      <c r="G25" s="2"/>
    </row>
    <row r="26" spans="1:7" x14ac:dyDescent="0.25">
      <c r="A26" s="4" t="s">
        <v>94</v>
      </c>
      <c r="E26" s="2"/>
      <c r="F26" s="2"/>
      <c r="G26" s="2"/>
    </row>
    <row r="27" spans="1:7" x14ac:dyDescent="0.25">
      <c r="A27" t="s">
        <v>34</v>
      </c>
      <c r="E27" s="2"/>
      <c r="F27" s="2"/>
      <c r="G27" s="2"/>
    </row>
    <row r="28" spans="1:7" x14ac:dyDescent="0.25">
      <c r="A28" t="s">
        <v>26</v>
      </c>
      <c r="E28" s="2"/>
      <c r="F28" s="2"/>
      <c r="G28" s="2"/>
    </row>
    <row r="29" spans="1:7" x14ac:dyDescent="0.25">
      <c r="A29" t="s">
        <v>27</v>
      </c>
      <c r="G29" s="2"/>
    </row>
    <row r="30" spans="1:7" x14ac:dyDescent="0.25">
      <c r="A30" t="s">
        <v>39</v>
      </c>
      <c r="D30">
        <v>92.86</v>
      </c>
      <c r="F30" s="4" t="s">
        <v>30</v>
      </c>
      <c r="G30" s="2"/>
    </row>
    <row r="31" spans="1:7" x14ac:dyDescent="0.25">
      <c r="A31" t="s">
        <v>30</v>
      </c>
      <c r="G31" s="2"/>
    </row>
    <row r="32" spans="1:7" x14ac:dyDescent="0.25">
      <c r="F32" s="4" t="s">
        <v>9</v>
      </c>
      <c r="G32" s="2"/>
    </row>
    <row r="33" spans="1:7" x14ac:dyDescent="0.25">
      <c r="B33" t="s">
        <v>0</v>
      </c>
      <c r="C33" t="s">
        <v>4</v>
      </c>
      <c r="E33" t="s">
        <v>9</v>
      </c>
      <c r="F33" s="1" t="s">
        <v>32</v>
      </c>
      <c r="G33" s="2"/>
    </row>
    <row r="34" spans="1:7" x14ac:dyDescent="0.25">
      <c r="B34" s="1" t="s">
        <v>31</v>
      </c>
      <c r="C34" t="s">
        <v>5</v>
      </c>
      <c r="E34" s="1" t="s">
        <v>32</v>
      </c>
      <c r="F34" t="s">
        <v>11</v>
      </c>
    </row>
    <row r="35" spans="1:7" x14ac:dyDescent="0.25">
      <c r="B35" t="s">
        <v>2</v>
      </c>
      <c r="C35" t="s">
        <v>6</v>
      </c>
      <c r="E35" t="s">
        <v>12</v>
      </c>
      <c r="F35" t="s">
        <v>47</v>
      </c>
    </row>
    <row r="36" spans="1:7" x14ac:dyDescent="0.25">
      <c r="A36" t="s">
        <v>3</v>
      </c>
      <c r="B36" s="2">
        <v>100</v>
      </c>
      <c r="C36" s="3">
        <f>B36+2.533</f>
        <v>102.533</v>
      </c>
      <c r="D36" s="2"/>
      <c r="E36" s="2"/>
      <c r="F36" s="2"/>
      <c r="G36" s="2"/>
    </row>
    <row r="37" spans="1:7" x14ac:dyDescent="0.25">
      <c r="A37" t="s">
        <v>28</v>
      </c>
      <c r="B37" s="2">
        <v>102.925</v>
      </c>
      <c r="C37" s="3">
        <f>B37+2.533</f>
        <v>105.458</v>
      </c>
      <c r="D37" s="2"/>
      <c r="E37" s="2">
        <f>13.124+D30</f>
        <v>105.98399999999999</v>
      </c>
      <c r="F37" s="3">
        <f>E37-0.482</f>
        <v>105.502</v>
      </c>
      <c r="G37" s="2"/>
    </row>
    <row r="38" spans="1:7" x14ac:dyDescent="0.25">
      <c r="A38" t="s">
        <v>29</v>
      </c>
      <c r="B38" s="2">
        <v>103.032</v>
      </c>
      <c r="C38" s="3">
        <f>B38+2.533</f>
        <v>105.565</v>
      </c>
      <c r="D38" s="2"/>
      <c r="E38" s="2">
        <f>13.228+D30</f>
        <v>106.08799999999999</v>
      </c>
      <c r="F38" s="3">
        <f>E38-0.482</f>
        <v>105.60599999999999</v>
      </c>
      <c r="G38" s="2"/>
    </row>
    <row r="39" spans="1:7" x14ac:dyDescent="0.25">
      <c r="B39" s="2"/>
      <c r="C39" s="2"/>
      <c r="D39" s="2"/>
      <c r="E39" s="2"/>
      <c r="F39" s="2"/>
      <c r="G39" s="2"/>
    </row>
    <row r="40" spans="1:7" x14ac:dyDescent="0.25">
      <c r="A40" t="s">
        <v>33</v>
      </c>
      <c r="B40" s="2" t="s">
        <v>30</v>
      </c>
      <c r="C40" s="2"/>
      <c r="D40" s="2"/>
      <c r="E40" s="2">
        <v>97.38</v>
      </c>
      <c r="F40" s="3">
        <f>E40-0.482</f>
        <v>96.897999999999996</v>
      </c>
      <c r="G40" s="2"/>
    </row>
    <row r="41" spans="1:7" x14ac:dyDescent="0.25">
      <c r="B41" s="2"/>
      <c r="C41" s="2"/>
      <c r="D41" s="2"/>
      <c r="E41" s="2"/>
      <c r="F41" s="2"/>
      <c r="G41" s="2"/>
    </row>
    <row r="42" spans="1:7" x14ac:dyDescent="0.25">
      <c r="B42" s="7" t="s">
        <v>42</v>
      </c>
      <c r="C42" s="7"/>
      <c r="D42" s="3">
        <f>C38-F38</f>
        <v>-4.0999999999996817E-2</v>
      </c>
      <c r="E42" s="3" t="s">
        <v>70</v>
      </c>
      <c r="F42" s="2"/>
      <c r="G42" s="2"/>
    </row>
    <row r="43" spans="1:7" x14ac:dyDescent="0.25">
      <c r="B43" s="2"/>
      <c r="C43" s="2"/>
      <c r="D43" s="3">
        <f>C37-F37</f>
        <v>-4.399999999999693E-2</v>
      </c>
      <c r="E43" s="3" t="s">
        <v>70</v>
      </c>
      <c r="F43" s="2"/>
      <c r="G43" s="2"/>
    </row>
    <row r="44" spans="1:7" s="6" customFormat="1" x14ac:dyDescent="0.25">
      <c r="B44" s="2"/>
      <c r="C44" s="2"/>
      <c r="D44" s="3">
        <f>C38-E38</f>
        <v>-0.52299999999999613</v>
      </c>
      <c r="E44" s="3" t="s">
        <v>43</v>
      </c>
      <c r="F44" s="2"/>
      <c r="G44" s="2"/>
    </row>
    <row r="45" spans="1:7" s="6" customFormat="1" x14ac:dyDescent="0.25">
      <c r="B45" s="2"/>
      <c r="C45" s="2"/>
      <c r="D45" s="3">
        <f>C37-E37</f>
        <v>-0.52599999999999625</v>
      </c>
      <c r="E45" s="3" t="s">
        <v>43</v>
      </c>
      <c r="F45" s="2"/>
      <c r="G45" s="2"/>
    </row>
    <row r="46" spans="1:7" s="6" customFormat="1" x14ac:dyDescent="0.25">
      <c r="B46" s="2"/>
      <c r="C46" s="2"/>
      <c r="D46" s="3"/>
      <c r="E46" s="3"/>
      <c r="F46" s="2"/>
      <c r="G46" s="2"/>
    </row>
    <row r="47" spans="1:7" x14ac:dyDescent="0.25">
      <c r="A47" s="4" t="s">
        <v>95</v>
      </c>
      <c r="B47" s="2"/>
      <c r="C47" s="2"/>
      <c r="D47" s="2"/>
      <c r="E47" s="2"/>
      <c r="F47" s="2"/>
      <c r="G47" s="2"/>
    </row>
    <row r="48" spans="1:7" x14ac:dyDescent="0.25">
      <c r="A48" t="s">
        <v>35</v>
      </c>
      <c r="B48" s="2"/>
      <c r="C48" s="2"/>
      <c r="D48" s="2"/>
      <c r="E48" s="2"/>
      <c r="F48" s="2"/>
      <c r="G48" s="2"/>
    </row>
    <row r="49" spans="1:7" x14ac:dyDescent="0.25">
      <c r="A49" t="s">
        <v>38</v>
      </c>
      <c r="B49" s="2"/>
      <c r="C49" s="2"/>
      <c r="D49" s="2"/>
      <c r="E49" s="2"/>
      <c r="F49" s="2"/>
      <c r="G49" s="2"/>
    </row>
    <row r="50" spans="1:7" x14ac:dyDescent="0.25">
      <c r="A50" t="s">
        <v>40</v>
      </c>
      <c r="B50" s="2"/>
      <c r="D50" s="5">
        <v>90</v>
      </c>
      <c r="E50" t="s">
        <v>46</v>
      </c>
      <c r="F50" s="4" t="s">
        <v>9</v>
      </c>
      <c r="G50" s="2"/>
    </row>
    <row r="51" spans="1:7" x14ac:dyDescent="0.25">
      <c r="B51" s="2"/>
      <c r="C51" t="s">
        <v>4</v>
      </c>
      <c r="E51" t="s">
        <v>9</v>
      </c>
      <c r="F51" s="1" t="s">
        <v>36</v>
      </c>
      <c r="G51" s="2"/>
    </row>
    <row r="52" spans="1:7" x14ac:dyDescent="0.25">
      <c r="B52" s="2"/>
      <c r="C52" t="s">
        <v>5</v>
      </c>
      <c r="E52" s="1" t="s">
        <v>36</v>
      </c>
      <c r="F52" t="s">
        <v>11</v>
      </c>
      <c r="G52" s="2"/>
    </row>
    <row r="53" spans="1:7" x14ac:dyDescent="0.25">
      <c r="B53" s="2"/>
      <c r="C53" t="s">
        <v>6</v>
      </c>
      <c r="E53" t="s">
        <v>12</v>
      </c>
      <c r="F53" t="s">
        <v>47</v>
      </c>
      <c r="G53" s="2"/>
    </row>
    <row r="54" spans="1:7" x14ac:dyDescent="0.25">
      <c r="A54" t="s">
        <v>37</v>
      </c>
      <c r="B54" s="2"/>
      <c r="C54" s="3">
        <v>102.129</v>
      </c>
      <c r="D54" s="2"/>
      <c r="E54" s="2">
        <v>102.56</v>
      </c>
      <c r="F54" s="3">
        <f>E54-0.453</f>
        <v>102.107</v>
      </c>
      <c r="G54" s="2"/>
    </row>
    <row r="56" spans="1:7" x14ac:dyDescent="0.25">
      <c r="B56" s="7" t="s">
        <v>42</v>
      </c>
      <c r="C56" s="7"/>
      <c r="D56" s="3">
        <f xml:space="preserve"> C54-F54</f>
        <v>2.2000000000005571E-2</v>
      </c>
      <c r="E56" s="3" t="s">
        <v>70</v>
      </c>
      <c r="G56" t="s">
        <v>30</v>
      </c>
    </row>
    <row r="57" spans="1:7" s="6" customFormat="1" x14ac:dyDescent="0.25">
      <c r="B57" s="7"/>
      <c r="C57" s="7"/>
      <c r="D57" s="3">
        <f>C54-E54</f>
        <v>-0.43099999999999739</v>
      </c>
      <c r="E57" s="3" t="s">
        <v>43</v>
      </c>
    </row>
    <row r="60" spans="1:7" x14ac:dyDescent="0.25">
      <c r="A60" s="7" t="s">
        <v>88</v>
      </c>
    </row>
    <row r="61" spans="1:7" x14ac:dyDescent="0.25">
      <c r="A61" t="s">
        <v>50</v>
      </c>
      <c r="G61" t="s">
        <v>56</v>
      </c>
    </row>
    <row r="62" spans="1:7" s="6" customFormat="1" x14ac:dyDescent="0.25">
      <c r="A62" s="6" t="s">
        <v>30</v>
      </c>
      <c r="E62" s="6" t="s">
        <v>55</v>
      </c>
      <c r="G62" s="6" t="s">
        <v>84</v>
      </c>
    </row>
    <row r="63" spans="1:7" x14ac:dyDescent="0.25">
      <c r="A63" t="s">
        <v>44</v>
      </c>
    </row>
    <row r="64" spans="1:7" x14ac:dyDescent="0.25">
      <c r="A64" t="s">
        <v>89</v>
      </c>
      <c r="E64" t="s">
        <v>45</v>
      </c>
      <c r="F64">
        <v>22.634499999999999</v>
      </c>
      <c r="G64" t="s">
        <v>46</v>
      </c>
    </row>
    <row r="66" spans="1:6" x14ac:dyDescent="0.25">
      <c r="C66" s="6"/>
      <c r="D66" s="5" t="s">
        <v>30</v>
      </c>
      <c r="E66" s="6" t="s">
        <v>9</v>
      </c>
      <c r="F66" s="8" t="s">
        <v>30</v>
      </c>
    </row>
    <row r="67" spans="1:6" x14ac:dyDescent="0.25">
      <c r="C67" s="6" t="s">
        <v>4</v>
      </c>
      <c r="D67" s="6"/>
      <c r="E67" s="1" t="s">
        <v>48</v>
      </c>
      <c r="F67" s="1" t="s">
        <v>30</v>
      </c>
    </row>
    <row r="68" spans="1:6" x14ac:dyDescent="0.25">
      <c r="C68" s="6" t="s">
        <v>5</v>
      </c>
      <c r="D68" s="6"/>
      <c r="E68" s="6" t="s">
        <v>49</v>
      </c>
      <c r="F68" s="6" t="s">
        <v>30</v>
      </c>
    </row>
    <row r="69" spans="1:6" x14ac:dyDescent="0.25">
      <c r="C69" s="6" t="s">
        <v>53</v>
      </c>
      <c r="D69" s="6"/>
      <c r="E69" t="s">
        <v>51</v>
      </c>
      <c r="F69" s="6" t="s">
        <v>30</v>
      </c>
    </row>
    <row r="70" spans="1:6" x14ac:dyDescent="0.25">
      <c r="A70" s="6" t="s">
        <v>52</v>
      </c>
      <c r="C70" s="3">
        <v>102.4213</v>
      </c>
      <c r="D70" s="2"/>
      <c r="E70" s="2">
        <v>102.6345</v>
      </c>
      <c r="F70" s="3" t="s">
        <v>30</v>
      </c>
    </row>
    <row r="72" spans="1:6" x14ac:dyDescent="0.25">
      <c r="B72" s="7" t="s">
        <v>42</v>
      </c>
      <c r="D72" s="3">
        <f>C70-E70</f>
        <v>-0.2132000000000005</v>
      </c>
      <c r="E72" s="3" t="s">
        <v>54</v>
      </c>
    </row>
    <row r="74" spans="1:6" x14ac:dyDescent="0.25">
      <c r="F74" s="6" t="s">
        <v>30</v>
      </c>
    </row>
    <row r="75" spans="1:6" x14ac:dyDescent="0.25">
      <c r="A75" s="7" t="s">
        <v>92</v>
      </c>
      <c r="F75" s="6" t="s">
        <v>30</v>
      </c>
    </row>
    <row r="76" spans="1:6" s="6" customFormat="1" x14ac:dyDescent="0.25">
      <c r="A76" s="8" t="s">
        <v>60</v>
      </c>
    </row>
    <row r="77" spans="1:6" x14ac:dyDescent="0.25">
      <c r="A77" t="s">
        <v>57</v>
      </c>
    </row>
    <row r="78" spans="1:6" s="6" customFormat="1" x14ac:dyDescent="0.25">
      <c r="A78" s="6" t="s">
        <v>61</v>
      </c>
      <c r="B78" s="6" t="s">
        <v>62</v>
      </c>
      <c r="C78" s="6" t="s">
        <v>56</v>
      </c>
    </row>
    <row r="79" spans="1:6" x14ac:dyDescent="0.25">
      <c r="A79" t="s">
        <v>58</v>
      </c>
    </row>
    <row r="81" spans="1:7" x14ac:dyDescent="0.25">
      <c r="A81" s="6"/>
      <c r="B81" s="6"/>
      <c r="C81" s="6"/>
      <c r="D81" s="6"/>
      <c r="E81" s="6"/>
      <c r="F81" s="7" t="s">
        <v>30</v>
      </c>
    </row>
    <row r="82" spans="1:7" x14ac:dyDescent="0.25">
      <c r="A82" s="6"/>
      <c r="B82" s="6" t="s">
        <v>0</v>
      </c>
      <c r="C82" s="6" t="s">
        <v>4</v>
      </c>
      <c r="D82" s="6"/>
      <c r="E82" s="6" t="s">
        <v>30</v>
      </c>
      <c r="F82" s="1" t="s">
        <v>30</v>
      </c>
    </row>
    <row r="83" spans="1:7" x14ac:dyDescent="0.25">
      <c r="A83" s="6"/>
      <c r="B83" s="1" t="s">
        <v>59</v>
      </c>
      <c r="C83" s="6" t="s">
        <v>5</v>
      </c>
      <c r="D83" s="6"/>
      <c r="E83" s="1" t="s">
        <v>41</v>
      </c>
      <c r="F83" s="6" t="s">
        <v>30</v>
      </c>
    </row>
    <row r="84" spans="1:7" x14ac:dyDescent="0.25">
      <c r="A84" s="6"/>
      <c r="B84" s="6" t="s">
        <v>2</v>
      </c>
      <c r="C84" s="6" t="s">
        <v>6</v>
      </c>
      <c r="D84" s="6"/>
      <c r="E84" s="6" t="s">
        <v>49</v>
      </c>
      <c r="F84" s="6" t="s">
        <v>30</v>
      </c>
    </row>
    <row r="85" spans="1:7" x14ac:dyDescent="0.25">
      <c r="A85" s="6" t="s">
        <v>3</v>
      </c>
      <c r="B85" s="2">
        <v>100</v>
      </c>
      <c r="C85" s="3">
        <f>B85+8.8156</f>
        <v>108.8156</v>
      </c>
      <c r="D85" s="2"/>
      <c r="E85" s="2"/>
      <c r="F85" s="2"/>
    </row>
    <row r="86" spans="1:7" x14ac:dyDescent="0.25">
      <c r="A86" s="6" t="s">
        <v>41</v>
      </c>
      <c r="B86" s="2">
        <v>90.808000000000007</v>
      </c>
      <c r="C86" s="3">
        <f>B86+8.8156</f>
        <v>99.62360000000001</v>
      </c>
      <c r="D86" s="2"/>
      <c r="E86" s="2">
        <v>99.829400000000007</v>
      </c>
      <c r="F86" s="3" t="s">
        <v>30</v>
      </c>
    </row>
    <row r="88" spans="1:7" x14ac:dyDescent="0.25">
      <c r="B88" s="7" t="s">
        <v>42</v>
      </c>
      <c r="C88" s="6"/>
      <c r="D88" s="3">
        <f>C86-E86</f>
        <v>-0.20579999999999643</v>
      </c>
      <c r="E88" s="3" t="s">
        <v>54</v>
      </c>
    </row>
    <row r="91" spans="1:7" x14ac:dyDescent="0.25">
      <c r="A91" s="7" t="s">
        <v>90</v>
      </c>
    </row>
    <row r="92" spans="1:7" x14ac:dyDescent="0.25">
      <c r="A92" t="s">
        <v>63</v>
      </c>
    </row>
    <row r="93" spans="1:7" x14ac:dyDescent="0.25">
      <c r="A93" t="s">
        <v>64</v>
      </c>
      <c r="G93" s="6"/>
    </row>
    <row r="94" spans="1:7" x14ac:dyDescent="0.25">
      <c r="A94" t="s">
        <v>65</v>
      </c>
      <c r="C94" t="s">
        <v>56</v>
      </c>
      <c r="G94" s="9"/>
    </row>
    <row r="95" spans="1:7" x14ac:dyDescent="0.25">
      <c r="A95" t="s">
        <v>66</v>
      </c>
      <c r="G95" s="9"/>
    </row>
    <row r="96" spans="1:7" x14ac:dyDescent="0.25">
      <c r="G96" s="9"/>
    </row>
    <row r="97" spans="1:7" x14ac:dyDescent="0.25">
      <c r="A97" s="6"/>
      <c r="B97" s="6" t="s">
        <v>0</v>
      </c>
      <c r="C97" s="6" t="s">
        <v>4</v>
      </c>
      <c r="D97" s="6"/>
      <c r="E97" s="6" t="s">
        <v>30</v>
      </c>
    </row>
    <row r="98" spans="1:7" x14ac:dyDescent="0.25">
      <c r="A98" s="6"/>
      <c r="B98" s="1" t="s">
        <v>59</v>
      </c>
      <c r="C98" s="6" t="s">
        <v>5</v>
      </c>
      <c r="D98" s="6"/>
      <c r="E98" s="1" t="s">
        <v>29</v>
      </c>
    </row>
    <row r="99" spans="1:7" x14ac:dyDescent="0.25">
      <c r="A99" s="6"/>
      <c r="B99" s="6" t="s">
        <v>2</v>
      </c>
      <c r="C99" s="6" t="s">
        <v>6</v>
      </c>
      <c r="D99" s="6"/>
      <c r="E99" s="6" t="s">
        <v>49</v>
      </c>
    </row>
    <row r="100" spans="1:7" x14ac:dyDescent="0.25">
      <c r="A100" s="6" t="s">
        <v>3</v>
      </c>
      <c r="B100" s="2">
        <v>100</v>
      </c>
      <c r="C100" s="3">
        <f>B100-0.4954</f>
        <v>99.504599999999996</v>
      </c>
      <c r="D100" s="2"/>
      <c r="E100" s="2"/>
    </row>
    <row r="101" spans="1:7" x14ac:dyDescent="0.25">
      <c r="A101" s="6" t="s">
        <v>29</v>
      </c>
      <c r="B101" s="2">
        <v>100.54900000000001</v>
      </c>
      <c r="C101" s="3">
        <f>B101-0.4954</f>
        <v>100.0536</v>
      </c>
      <c r="D101" s="2"/>
      <c r="E101" s="2">
        <v>100.1148</v>
      </c>
    </row>
    <row r="102" spans="1:7" x14ac:dyDescent="0.25">
      <c r="A102" s="6"/>
      <c r="B102" s="6"/>
      <c r="C102" s="6"/>
      <c r="D102" s="6"/>
      <c r="E102" s="6"/>
    </row>
    <row r="103" spans="1:7" x14ac:dyDescent="0.25">
      <c r="A103" s="6"/>
      <c r="B103" s="7" t="s">
        <v>42</v>
      </c>
      <c r="C103" s="6"/>
      <c r="D103" s="3">
        <f>C101-E101</f>
        <v>-6.1199999999999477E-2</v>
      </c>
      <c r="E103" s="3" t="s">
        <v>54</v>
      </c>
    </row>
    <row r="105" spans="1:7" x14ac:dyDescent="0.25">
      <c r="A105" s="7" t="s">
        <v>91</v>
      </c>
    </row>
    <row r="106" spans="1:7" x14ac:dyDescent="0.25">
      <c r="A106" t="s">
        <v>67</v>
      </c>
    </row>
    <row r="107" spans="1:7" x14ac:dyDescent="0.25">
      <c r="A107" t="s">
        <v>68</v>
      </c>
    </row>
    <row r="108" spans="1:7" x14ac:dyDescent="0.25">
      <c r="A108" t="s">
        <v>85</v>
      </c>
    </row>
    <row r="110" spans="1:7" x14ac:dyDescent="0.25">
      <c r="A110" s="6"/>
      <c r="B110" s="6"/>
      <c r="C110" s="6"/>
      <c r="D110" s="5" t="s">
        <v>30</v>
      </c>
      <c r="E110" s="6" t="s">
        <v>9</v>
      </c>
      <c r="G110" s="9"/>
    </row>
    <row r="111" spans="1:7" x14ac:dyDescent="0.25">
      <c r="A111" s="6"/>
      <c r="B111" s="6"/>
      <c r="C111" s="6" t="s">
        <v>4</v>
      </c>
      <c r="D111" s="6"/>
      <c r="E111" s="1" t="s">
        <v>48</v>
      </c>
      <c r="G111" s="9"/>
    </row>
    <row r="112" spans="1:7" x14ac:dyDescent="0.25">
      <c r="A112" s="6"/>
      <c r="B112" s="6"/>
      <c r="C112" s="6" t="s">
        <v>5</v>
      </c>
      <c r="D112" s="6"/>
      <c r="E112" s="6" t="s">
        <v>49</v>
      </c>
      <c r="G112" s="9"/>
    </row>
    <row r="113" spans="1:6" x14ac:dyDescent="0.25">
      <c r="A113" s="6"/>
      <c r="B113" s="6"/>
      <c r="C113" s="6" t="s">
        <v>53</v>
      </c>
      <c r="D113" s="6"/>
      <c r="E113" s="6" t="s">
        <v>51</v>
      </c>
    </row>
    <row r="114" spans="1:6" x14ac:dyDescent="0.25">
      <c r="A114" s="6" t="s">
        <v>69</v>
      </c>
      <c r="B114" s="6"/>
      <c r="C114" s="3">
        <v>26.922599999999999</v>
      </c>
      <c r="D114" s="2"/>
      <c r="E114" s="2">
        <v>26.807700000000001</v>
      </c>
    </row>
    <row r="115" spans="1:6" x14ac:dyDescent="0.25">
      <c r="A115" s="6"/>
      <c r="B115" s="6"/>
      <c r="C115" s="6"/>
      <c r="D115" s="6"/>
      <c r="E115" s="6"/>
    </row>
    <row r="116" spans="1:6" x14ac:dyDescent="0.25">
      <c r="A116" s="6"/>
      <c r="B116" s="7" t="s">
        <v>42</v>
      </c>
      <c r="C116" s="6"/>
      <c r="D116" s="3">
        <f>C114-E114</f>
        <v>0.11489999999999867</v>
      </c>
      <c r="E116" s="3" t="s">
        <v>54</v>
      </c>
    </row>
    <row r="119" spans="1:6" x14ac:dyDescent="0.25">
      <c r="A119" s="7" t="s">
        <v>86</v>
      </c>
    </row>
    <row r="120" spans="1:6" s="6" customFormat="1" x14ac:dyDescent="0.25">
      <c r="A120" s="7" t="s">
        <v>72</v>
      </c>
    </row>
    <row r="121" spans="1:6" s="6" customFormat="1" x14ac:dyDescent="0.25">
      <c r="A121" s="7" t="s">
        <v>74</v>
      </c>
      <c r="B121" s="6">
        <v>21.06</v>
      </c>
      <c r="C121" s="6" t="s">
        <v>75</v>
      </c>
      <c r="D121" s="6">
        <v>69.094499999999996</v>
      </c>
      <c r="E121" s="6" t="s">
        <v>77</v>
      </c>
    </row>
    <row r="122" spans="1:6" s="6" customFormat="1" x14ac:dyDescent="0.25">
      <c r="A122" s="7"/>
      <c r="B122" s="6">
        <v>20.681999999999999</v>
      </c>
      <c r="C122" s="6" t="s">
        <v>76</v>
      </c>
      <c r="D122" s="6">
        <v>67.854299999999995</v>
      </c>
      <c r="E122" s="6" t="s">
        <v>78</v>
      </c>
    </row>
    <row r="123" spans="1:6" s="6" customFormat="1" x14ac:dyDescent="0.25">
      <c r="A123" s="7"/>
    </row>
    <row r="124" spans="1:6" s="6" customFormat="1" x14ac:dyDescent="0.25">
      <c r="A124" s="7"/>
    </row>
    <row r="125" spans="1:6" x14ac:dyDescent="0.25">
      <c r="A125" s="6"/>
      <c r="B125" s="6"/>
      <c r="C125" s="6"/>
      <c r="D125" s="5" t="s">
        <v>30</v>
      </c>
      <c r="E125" s="6" t="s">
        <v>30</v>
      </c>
      <c r="F125" s="6" t="s">
        <v>30</v>
      </c>
    </row>
    <row r="126" spans="1:6" s="6" customFormat="1" x14ac:dyDescent="0.25">
      <c r="C126" s="6" t="s">
        <v>4</v>
      </c>
      <c r="E126" s="1" t="s">
        <v>71</v>
      </c>
      <c r="F126" s="1" t="s">
        <v>71</v>
      </c>
    </row>
    <row r="127" spans="1:6" s="6" customFormat="1" x14ac:dyDescent="0.25">
      <c r="C127" s="6" t="s">
        <v>5</v>
      </c>
      <c r="E127" s="6" t="s">
        <v>49</v>
      </c>
      <c r="F127" s="6" t="s">
        <v>73</v>
      </c>
    </row>
    <row r="128" spans="1:6" s="6" customFormat="1" x14ac:dyDescent="0.25">
      <c r="C128" s="6" t="s">
        <v>53</v>
      </c>
      <c r="E128" s="6" t="s">
        <v>51</v>
      </c>
      <c r="F128" s="6" t="s">
        <v>51</v>
      </c>
    </row>
    <row r="129" spans="1:6" s="6" customFormat="1" x14ac:dyDescent="0.25">
      <c r="A129" s="6" t="s">
        <v>80</v>
      </c>
      <c r="C129" s="3">
        <v>69.173199999999994</v>
      </c>
      <c r="D129" s="2"/>
      <c r="E129" s="2">
        <f>D121</f>
        <v>69.094499999999996</v>
      </c>
      <c r="F129" s="6">
        <f>D122</f>
        <v>67.854299999999995</v>
      </c>
    </row>
    <row r="130" spans="1:6" s="6" customFormat="1" x14ac:dyDescent="0.25"/>
    <row r="131" spans="1:6" s="6" customFormat="1" x14ac:dyDescent="0.25">
      <c r="B131" s="7" t="s">
        <v>42</v>
      </c>
      <c r="D131" s="3">
        <f>C129-E129</f>
        <v>7.8699999999997772E-2</v>
      </c>
      <c r="E131" s="3" t="s">
        <v>54</v>
      </c>
    </row>
    <row r="132" spans="1:6" x14ac:dyDescent="0.25">
      <c r="D132" s="3">
        <f>C129-F129</f>
        <v>1.3188999999999993</v>
      </c>
      <c r="E132" s="3" t="s">
        <v>81</v>
      </c>
    </row>
    <row r="133" spans="1:6" s="6" customFormat="1" x14ac:dyDescent="0.25">
      <c r="D133" s="3"/>
      <c r="E133" s="3"/>
    </row>
    <row r="134" spans="1:6" s="6" customFormat="1" x14ac:dyDescent="0.25">
      <c r="D134" s="3"/>
      <c r="E134" s="3"/>
    </row>
    <row r="135" spans="1:6" x14ac:dyDescent="0.25">
      <c r="A135" s="7" t="s">
        <v>87</v>
      </c>
    </row>
    <row r="136" spans="1:6" x14ac:dyDescent="0.25">
      <c r="A136" s="7" t="s">
        <v>82</v>
      </c>
    </row>
    <row r="137" spans="1:6" x14ac:dyDescent="0.25">
      <c r="A137" s="7" t="s">
        <v>83</v>
      </c>
      <c r="B137" s="6">
        <v>13.862</v>
      </c>
      <c r="C137" s="6" t="s">
        <v>75</v>
      </c>
      <c r="D137" s="6">
        <v>45.478999999999999</v>
      </c>
      <c r="E137" s="6" t="s">
        <v>77</v>
      </c>
      <c r="F137" s="6"/>
    </row>
    <row r="138" spans="1:6" x14ac:dyDescent="0.25">
      <c r="A138" s="7"/>
      <c r="B138" s="6">
        <v>13.500999999999999</v>
      </c>
      <c r="C138" s="6" t="s">
        <v>76</v>
      </c>
      <c r="D138" s="6">
        <v>44.294600000000003</v>
      </c>
      <c r="E138" s="6" t="s">
        <v>78</v>
      </c>
      <c r="F138" s="6"/>
    </row>
    <row r="139" spans="1:6" x14ac:dyDescent="0.25">
      <c r="A139" s="7"/>
      <c r="B139" s="6"/>
      <c r="C139" s="6"/>
      <c r="D139" s="6"/>
      <c r="E139" s="6"/>
      <c r="F139" s="6"/>
    </row>
    <row r="140" spans="1:6" x14ac:dyDescent="0.25">
      <c r="A140" s="7"/>
      <c r="B140" s="6"/>
      <c r="C140" s="6"/>
      <c r="D140" s="6"/>
      <c r="E140" s="6"/>
      <c r="F140" s="6"/>
    </row>
    <row r="141" spans="1:6" x14ac:dyDescent="0.25">
      <c r="A141" s="6"/>
      <c r="B141" s="6"/>
      <c r="C141" s="6"/>
      <c r="D141" s="5" t="s">
        <v>30</v>
      </c>
      <c r="E141" s="6" t="s">
        <v>30</v>
      </c>
      <c r="F141" s="6" t="s">
        <v>30</v>
      </c>
    </row>
    <row r="142" spans="1:6" x14ac:dyDescent="0.25">
      <c r="A142" s="6"/>
      <c r="B142" s="6"/>
      <c r="C142" s="6" t="s">
        <v>4</v>
      </c>
      <c r="D142" s="6"/>
      <c r="E142" s="1" t="s">
        <v>71</v>
      </c>
      <c r="F142" s="1" t="s">
        <v>71</v>
      </c>
    </row>
    <row r="143" spans="1:6" x14ac:dyDescent="0.25">
      <c r="A143" s="6"/>
      <c r="B143" s="6"/>
      <c r="C143" s="6" t="s">
        <v>5</v>
      </c>
      <c r="D143" s="6"/>
      <c r="E143" s="6" t="s">
        <v>49</v>
      </c>
      <c r="F143" s="6" t="s">
        <v>73</v>
      </c>
    </row>
    <row r="144" spans="1:6" x14ac:dyDescent="0.25">
      <c r="A144" s="6"/>
      <c r="B144" s="6"/>
      <c r="C144" s="6" t="s">
        <v>53</v>
      </c>
      <c r="D144" s="6"/>
      <c r="E144" s="6" t="s">
        <v>51</v>
      </c>
      <c r="F144" s="6" t="s">
        <v>51</v>
      </c>
    </row>
    <row r="145" spans="1:6" x14ac:dyDescent="0.25">
      <c r="A145" s="6" t="s">
        <v>79</v>
      </c>
      <c r="B145" s="6"/>
      <c r="C145" s="3">
        <v>45.587299999999999</v>
      </c>
      <c r="D145" s="2"/>
      <c r="E145" s="2">
        <f>D137</f>
        <v>45.478999999999999</v>
      </c>
      <c r="F145" s="6">
        <f>D138</f>
        <v>44.294600000000003</v>
      </c>
    </row>
    <row r="146" spans="1:6" x14ac:dyDescent="0.25">
      <c r="A146" s="6"/>
      <c r="B146" s="6"/>
      <c r="C146" s="6"/>
      <c r="D146" s="6"/>
      <c r="E146" s="6"/>
      <c r="F146" s="6"/>
    </row>
    <row r="147" spans="1:6" x14ac:dyDescent="0.25">
      <c r="A147" s="6"/>
      <c r="B147" s="7" t="s">
        <v>42</v>
      </c>
      <c r="C147" s="6"/>
      <c r="D147" s="3">
        <f>C145-E145</f>
        <v>0.10829999999999984</v>
      </c>
      <c r="E147" s="3" t="s">
        <v>54</v>
      </c>
      <c r="F147" s="6"/>
    </row>
    <row r="148" spans="1:6" x14ac:dyDescent="0.25">
      <c r="A148" s="6"/>
      <c r="B148" s="6"/>
      <c r="C148" s="6"/>
      <c r="D148" s="3">
        <f>C145-F145</f>
        <v>1.2926999999999964</v>
      </c>
      <c r="E148" s="3" t="s">
        <v>81</v>
      </c>
      <c r="F148" s="6"/>
    </row>
  </sheetData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Elevation Offset Information for Benchmarks Surveyed Directly by Using Global Navigation Satellite Systems in Harmonization of the American and Canadian Datums</dc:title>
  <dc:creator>Flynn, Robert H.</dc:creator>
  <dc:description>Appendix 4 of U.S. Geological Survey Scientific Investigations Report 2016–5009</dc:description>
  <cp:lastPrinted>2015-05-20T20:32:51Z</cp:lastPrinted>
  <dcterms:created xsi:type="dcterms:W3CDTF">2015-05-20T15:04:38Z</dcterms:created>
  <dcterms:modified xsi:type="dcterms:W3CDTF">2016-02-10T16:52:24Z</dcterms:modified>
</cp:coreProperties>
</file>