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25" yWindow="345" windowWidth="15210" windowHeight="12075"/>
  </bookViews>
  <sheets>
    <sheet name="Box_Coef" sheetId="1" r:id="rId1"/>
    <sheet name="working" sheetId="2" r:id="rId2"/>
  </sheets>
  <calcPr calcId="145621"/>
</workbook>
</file>

<file path=xl/calcChain.xml><?xml version="1.0" encoding="utf-8"?>
<calcChain xmlns="http://schemas.openxmlformats.org/spreadsheetml/2006/main">
  <c r="I21" i="2" l="1"/>
  <c r="I20" i="2"/>
  <c r="I19" i="2"/>
  <c r="I18" i="2"/>
  <c r="I17" i="2"/>
  <c r="I16" i="2"/>
  <c r="I15" i="2"/>
  <c r="I14" i="2"/>
  <c r="K12" i="2"/>
  <c r="F12" i="2"/>
  <c r="N11" i="2"/>
  <c r="K11" i="2"/>
  <c r="F11" i="2"/>
  <c r="N10" i="2"/>
  <c r="K10" i="2"/>
  <c r="F10" i="2"/>
  <c r="N9" i="2"/>
  <c r="K9" i="2"/>
  <c r="F9" i="2"/>
  <c r="N8" i="2"/>
  <c r="K8" i="2"/>
  <c r="F8" i="2"/>
  <c r="N7" i="2"/>
  <c r="K7" i="2"/>
  <c r="F7" i="2"/>
  <c r="N6" i="2"/>
  <c r="K6" i="2"/>
  <c r="F6" i="2"/>
</calcChain>
</file>

<file path=xl/sharedStrings.xml><?xml version="1.0" encoding="utf-8"?>
<sst xmlns="http://schemas.openxmlformats.org/spreadsheetml/2006/main" count="23" uniqueCount="22">
  <si>
    <t>FINES</t>
  </si>
  <si>
    <t>SSC_pump</t>
  </si>
  <si>
    <t>SSC_EDI</t>
  </si>
  <si>
    <t>edi/pump</t>
  </si>
  <si>
    <t>pumpSSC</t>
  </si>
  <si>
    <t>%fine</t>
  </si>
  <si>
    <t>fine mg/L</t>
  </si>
  <si>
    <t>ediSSC</t>
  </si>
  <si>
    <t>%fines</t>
  </si>
  <si>
    <t>Table A-1</t>
  </si>
  <si>
    <r>
      <t>Discharge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/s)</t>
    </r>
  </si>
  <si>
    <t>Date</t>
  </si>
  <si>
    <t>Time (Local)</t>
  </si>
  <si>
    <t xml:space="preserve">Plot showing regression equations used for correcting the location bias of suspended-sediment concentration for Isco pump samples. Regressions are based on pump samples and concurrently collected samples using the Equal Discharge Increment method . </t>
  </si>
  <si>
    <t>Cross-section representative suspended-sediment concentration, from EDI (mg/L)</t>
  </si>
  <si>
    <t>Cross-section representative fine suspended-sediment concentration (&lt;0.063 mm), from EDI (mg/L)</t>
  </si>
  <si>
    <t>Suspended-sediment concentration at sampler intake, from Isco point sample (mg/L)</t>
  </si>
  <si>
    <t>Fine suspended-sediment concentration (&lt;0.063 mm) at sampler intake, from Isco point sample (mg/L)</t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</si>
  <si>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/s, cubic meters per second; mg/L, milligrams per liter; mm, millimeters; EDI, Equal Discharge Increment sampling method]</t>
    </r>
  </si>
  <si>
    <t>Appendix C: To account for bias in the suspended-sediment concentration of Isco samples associated with the location of the pump sampler intake (Edwards and Glysson, 1999), a regression relation was developed between the suspended-sediment concentration of Isco samples and cross-sectionally representative samples obtained using the Equal-Depth Increment (EDI) method at the Nisqually River near Yelm, Washington (#12089970). The suspended-sediment concentrations of concurrently collected Isco and EDI samples are tabulated in table 1-C. The regression equations used to correct for bias are shown in figure 1-C.</t>
  </si>
  <si>
    <t>Table C1: The date, time, river discharge, and suspended-sediment concentration of of concurrently collected cross-section and point samples at the Nisqually River near Yelm, Washington.</t>
  </si>
  <si>
    <t>Figure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</si>
</sst>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14" fontId="0" fillId="0" borderId="0" xfId="0" applyNumberFormat="1"/>
    <xf numFmtId="20" fontId="0" fillId="0" borderId="0" xfId="0" applyNumberFormat="1"/>
    <xf numFmtId="1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14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" xfId="0" applyNumberFormat="1" applyBorder="1"/>
    <xf numFmtId="1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0" fontId="0" fillId="0" borderId="0" xfId="0" applyNumberFormat="1" applyAlignment="1">
      <alignment vertical="top" wrapText="1"/>
    </xf>
    <xf numFmtId="1" fontId="0" fillId="0" borderId="0" xfId="0" applyNumberFormat="1" applyAlignment="1">
      <alignment vertical="top" wrapText="1"/>
    </xf>
    <xf numFmtId="0" fontId="0" fillId="0" borderId="0" xfId="0" applyAlignment="1">
      <alignment horizontal="center"/>
    </xf>
    <xf numFmtId="20" fontId="0" fillId="0" borderId="0" xfId="0" applyNumberFormat="1" applyBorder="1"/>
    <xf numFmtId="0" fontId="0" fillId="0" borderId="2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90294637145283"/>
          <c:y val="4.1292489295586481E-2"/>
          <c:w val="0.77390557167170271"/>
          <c:h val="0.78666962640784155"/>
        </c:manualLayout>
      </c:layout>
      <c:scatterChart>
        <c:scatterStyle val="lineMarker"/>
        <c:varyColors val="0"/>
        <c:ser>
          <c:idx val="0"/>
          <c:order val="0"/>
          <c:tx>
            <c:v>SSC sample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trendline>
            <c:name>Isco correction curve, SSC</c:name>
            <c:trendlineType val="poly"/>
            <c:order val="3"/>
            <c:intercept val="0"/>
            <c:dispRSqr val="1"/>
            <c:dispEq val="1"/>
            <c:trendlineLbl>
              <c:layout>
                <c:manualLayout>
                  <c:x val="-0.33287635009749345"/>
                  <c:y val="-1.46466985744429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2.41E-06x</a:t>
                    </a:r>
                    <a:r>
                      <a:rPr lang="en-US" baseline="30000"/>
                      <a:t>3</a:t>
                    </a:r>
                    <a:r>
                      <a:rPr lang="en-US" baseline="0"/>
                      <a:t> - 0.00135x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+ 0.488x
R² = 0.99</a:t>
                    </a:r>
                    <a:endParaRPr lang="en-US"/>
                  </a:p>
                </c:rich>
              </c:tx>
              <c:numFmt formatCode="0.000E+00" sourceLinked="0"/>
            </c:trendlineLbl>
          </c:trendline>
          <c:xVal>
            <c:numRef>
              <c:f>working!$C$6:$C$19</c:f>
              <c:numCache>
                <c:formatCode>General</c:formatCode>
                <c:ptCount val="14"/>
                <c:pt idx="0">
                  <c:v>68</c:v>
                </c:pt>
                <c:pt idx="1">
                  <c:v>39</c:v>
                </c:pt>
                <c:pt idx="2">
                  <c:v>71</c:v>
                </c:pt>
                <c:pt idx="3">
                  <c:v>138</c:v>
                </c:pt>
                <c:pt idx="4">
                  <c:v>354</c:v>
                </c:pt>
                <c:pt idx="5">
                  <c:v>31</c:v>
                </c:pt>
                <c:pt idx="6">
                  <c:v>703</c:v>
                </c:pt>
                <c:pt idx="7" formatCode="0">
                  <c:v>64.532000000000011</c:v>
                </c:pt>
                <c:pt idx="8" formatCode="0">
                  <c:v>31.043999999999997</c:v>
                </c:pt>
                <c:pt idx="9" formatCode="0">
                  <c:v>61.485999999999997</c:v>
                </c:pt>
                <c:pt idx="10" formatCode="0">
                  <c:v>121.02600000000001</c:v>
                </c:pt>
                <c:pt idx="11" formatCode="0">
                  <c:v>275.76600000000002</c:v>
                </c:pt>
                <c:pt idx="12" formatCode="0">
                  <c:v>28.427000000000003</c:v>
                </c:pt>
                <c:pt idx="13" formatCode="0">
                  <c:v>667.85</c:v>
                </c:pt>
              </c:numCache>
            </c:numRef>
          </c:xVal>
          <c:yVal>
            <c:numRef>
              <c:f>working!$D$6:$D$19</c:f>
              <c:numCache>
                <c:formatCode>0</c:formatCode>
                <c:ptCount val="14"/>
                <c:pt idx="0">
                  <c:v>15.5</c:v>
                </c:pt>
                <c:pt idx="1">
                  <c:v>15.5</c:v>
                </c:pt>
                <c:pt idx="2">
                  <c:v>27</c:v>
                </c:pt>
                <c:pt idx="3">
                  <c:v>57.5</c:v>
                </c:pt>
                <c:pt idx="4">
                  <c:v>109.5</c:v>
                </c:pt>
                <c:pt idx="5">
                  <c:v>18</c:v>
                </c:pt>
                <c:pt idx="6">
                  <c:v>514</c:v>
                </c:pt>
              </c:numCache>
            </c:numRef>
          </c:yVal>
          <c:smooth val="0"/>
        </c:ser>
        <c:ser>
          <c:idx val="1"/>
          <c:order val="1"/>
          <c:tx>
            <c:v>Fine SSC (&lt; 0.063mm) sample</c:v>
          </c:tx>
          <c:spPr>
            <a:ln w="28575">
              <a:noFill/>
            </a:ln>
          </c:spPr>
          <c:marker>
            <c:symbol val="plus"/>
            <c:size val="7"/>
          </c:marker>
          <c:trendline>
            <c:name>Isco correction curve, fine SSC</c:name>
            <c:spPr>
              <a:ln>
                <a:prstDash val="dash"/>
              </a:ln>
            </c:spPr>
            <c:trendlineType val="poly"/>
            <c:order val="3"/>
            <c:intercept val="0"/>
            <c:dispRSqr val="1"/>
            <c:dispEq val="1"/>
            <c:trendlineLbl>
              <c:layout>
                <c:manualLayout>
                  <c:x val="-0.33088332568294432"/>
                  <c:y val="-1.959857958931604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y = 2.63E-06x</a:t>
                    </a:r>
                    <a:r>
                      <a:rPr lang="en-US" baseline="3000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3</a:t>
                    </a: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 - 0.00151x</a:t>
                    </a:r>
                    <a:r>
                      <a:rPr lang="en-US" baseline="3000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</a:t>
                    </a: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 + 0.347x
R² = 0.99</a:t>
                    </a:r>
                    <a:endParaRPr lang="en-US">
                      <a:solidFill>
                        <a:schemeClr val="bg1">
                          <a:lumMod val="50000"/>
                        </a:schemeClr>
                      </a:solidFill>
                    </a:endParaRPr>
                  </a:p>
                </c:rich>
              </c:tx>
              <c:numFmt formatCode="0.000E+00" sourceLinked="0"/>
            </c:trendlineLbl>
          </c:trendline>
          <c:xVal>
            <c:numRef>
              <c:f>working!$C$6:$C$19</c:f>
              <c:numCache>
                <c:formatCode>General</c:formatCode>
                <c:ptCount val="14"/>
                <c:pt idx="0">
                  <c:v>68</c:v>
                </c:pt>
                <c:pt idx="1">
                  <c:v>39</c:v>
                </c:pt>
                <c:pt idx="2">
                  <c:v>71</c:v>
                </c:pt>
                <c:pt idx="3">
                  <c:v>138</c:v>
                </c:pt>
                <c:pt idx="4">
                  <c:v>354</c:v>
                </c:pt>
                <c:pt idx="5">
                  <c:v>31</c:v>
                </c:pt>
                <c:pt idx="6">
                  <c:v>703</c:v>
                </c:pt>
                <c:pt idx="7" formatCode="0">
                  <c:v>64.532000000000011</c:v>
                </c:pt>
                <c:pt idx="8" formatCode="0">
                  <c:v>31.043999999999997</c:v>
                </c:pt>
                <c:pt idx="9" formatCode="0">
                  <c:v>61.485999999999997</c:v>
                </c:pt>
                <c:pt idx="10" formatCode="0">
                  <c:v>121.02600000000001</c:v>
                </c:pt>
                <c:pt idx="11" formatCode="0">
                  <c:v>275.76600000000002</c:v>
                </c:pt>
                <c:pt idx="12" formatCode="0">
                  <c:v>28.427000000000003</c:v>
                </c:pt>
                <c:pt idx="13" formatCode="0">
                  <c:v>667.85</c:v>
                </c:pt>
              </c:numCache>
            </c:numRef>
          </c:xVal>
          <c:yVal>
            <c:numRef>
              <c:f>working!$E$6:$E$19</c:f>
              <c:numCache>
                <c:formatCode>General</c:formatCode>
                <c:ptCount val="14"/>
                <c:pt idx="7" formatCode="0">
                  <c:v>13.89575</c:v>
                </c:pt>
                <c:pt idx="8" formatCode="0">
                  <c:v>14.0275</c:v>
                </c:pt>
                <c:pt idx="9" formatCode="0">
                  <c:v>11.974500000000001</c:v>
                </c:pt>
                <c:pt idx="10" formatCode="0">
                  <c:v>28.606249999999999</c:v>
                </c:pt>
                <c:pt idx="11" formatCode="0">
                  <c:v>35.642249999999997</c:v>
                </c:pt>
                <c:pt idx="12" formatCode="0">
                  <c:v>7.5419999999999989</c:v>
                </c:pt>
                <c:pt idx="13" formatCode="0">
                  <c:v>343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85408"/>
        <c:axId val="104800640"/>
      </c:scatterChart>
      <c:valAx>
        <c:axId val="10478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Suspended-sediment</a:t>
                </a:r>
                <a:r>
                  <a:rPr lang="en-US" baseline="0"/>
                  <a:t> concentration from Isco sample, in milligrams per liter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800640"/>
        <c:crosses val="autoZero"/>
        <c:crossBetween val="midCat"/>
      </c:valAx>
      <c:valAx>
        <c:axId val="1048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Suspended-sediment concentration from EDI sample, in milligrams per liter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4785408"/>
        <c:crosses val="autoZero"/>
        <c:crossBetween val="midCat"/>
      </c:valAx>
      <c:spPr>
        <a:ln>
          <a:solidFill>
            <a:schemeClr val="tx1">
              <a:shade val="95000"/>
              <a:satMod val="105000"/>
            </a:schemeClr>
          </a:solidFill>
        </a:ln>
      </c:spPr>
    </c:plotArea>
    <c:legend>
      <c:legendPos val="l"/>
      <c:layout>
        <c:manualLayout>
          <c:xMode val="edge"/>
          <c:yMode val="edge"/>
          <c:x val="0.16143497757847533"/>
          <c:y val="0.34586331120374658"/>
          <c:w val="0.37259716974840029"/>
          <c:h val="0.26033760485821622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90294637145283"/>
          <c:y val="4.1292489295586481E-2"/>
          <c:w val="0.77390557167170271"/>
          <c:h val="0.7866696264078415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trendline>
            <c:trendlineType val="poly"/>
            <c:order val="3"/>
            <c:intercept val="0"/>
            <c:dispRSqr val="1"/>
            <c:dispEq val="1"/>
            <c:trendlineLbl>
              <c:layout>
                <c:manualLayout>
                  <c:x val="-0.13321412190244747"/>
                  <c:y val="-1.025386320900175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2.41E-06x</a:t>
                    </a:r>
                    <a:r>
                      <a:rPr lang="en-US" baseline="30000"/>
                      <a:t>3</a:t>
                    </a:r>
                    <a:r>
                      <a:rPr lang="en-US" baseline="0"/>
                      <a:t> - 0.00135x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+ 0.488x
R² = 0.99</a:t>
                    </a:r>
                    <a:endParaRPr lang="en-US"/>
                  </a:p>
                </c:rich>
              </c:tx>
              <c:numFmt formatCode="0.000E+00" sourceLinked="0"/>
            </c:trendlineLbl>
          </c:trendline>
          <c:xVal>
            <c:numRef>
              <c:f>working!$C$6:$C$19</c:f>
              <c:numCache>
                <c:formatCode>General</c:formatCode>
                <c:ptCount val="14"/>
                <c:pt idx="0">
                  <c:v>68</c:v>
                </c:pt>
                <c:pt idx="1">
                  <c:v>39</c:v>
                </c:pt>
                <c:pt idx="2">
                  <c:v>71</c:v>
                </c:pt>
                <c:pt idx="3">
                  <c:v>138</c:v>
                </c:pt>
                <c:pt idx="4">
                  <c:v>354</c:v>
                </c:pt>
                <c:pt idx="5">
                  <c:v>31</c:v>
                </c:pt>
                <c:pt idx="6">
                  <c:v>703</c:v>
                </c:pt>
                <c:pt idx="7" formatCode="0">
                  <c:v>64.532000000000011</c:v>
                </c:pt>
                <c:pt idx="8" formatCode="0">
                  <c:v>31.043999999999997</c:v>
                </c:pt>
                <c:pt idx="9" formatCode="0">
                  <c:v>61.485999999999997</c:v>
                </c:pt>
                <c:pt idx="10" formatCode="0">
                  <c:v>121.02600000000001</c:v>
                </c:pt>
                <c:pt idx="11" formatCode="0">
                  <c:v>275.76600000000002</c:v>
                </c:pt>
                <c:pt idx="12" formatCode="0">
                  <c:v>28.427000000000003</c:v>
                </c:pt>
                <c:pt idx="13" formatCode="0">
                  <c:v>667.85</c:v>
                </c:pt>
              </c:numCache>
            </c:numRef>
          </c:xVal>
          <c:yVal>
            <c:numRef>
              <c:f>working!$D$6:$D$19</c:f>
              <c:numCache>
                <c:formatCode>0</c:formatCode>
                <c:ptCount val="14"/>
                <c:pt idx="0">
                  <c:v>15.5</c:v>
                </c:pt>
                <c:pt idx="1">
                  <c:v>15.5</c:v>
                </c:pt>
                <c:pt idx="2">
                  <c:v>27</c:v>
                </c:pt>
                <c:pt idx="3">
                  <c:v>57.5</c:v>
                </c:pt>
                <c:pt idx="4">
                  <c:v>109.5</c:v>
                </c:pt>
                <c:pt idx="5">
                  <c:v>18</c:v>
                </c:pt>
                <c:pt idx="6">
                  <c:v>514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plus"/>
            <c:size val="7"/>
          </c:marker>
          <c:trendline>
            <c:spPr>
              <a:ln>
                <a:prstDash val="dash"/>
              </a:ln>
            </c:spPr>
            <c:trendlineType val="poly"/>
            <c:order val="3"/>
            <c:intercept val="0"/>
            <c:dispRSqr val="1"/>
            <c:dispEq val="1"/>
            <c:trendlineLbl>
              <c:layout>
                <c:manualLayout>
                  <c:x val="-0.13321412190244747"/>
                  <c:y val="-8.765597577307375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y = 2.63E-06x</a:t>
                    </a:r>
                    <a:r>
                      <a:rPr lang="en-US" baseline="3000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3</a:t>
                    </a: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 - 0.00151x</a:t>
                    </a:r>
                    <a:r>
                      <a:rPr lang="en-US" baseline="3000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2</a:t>
                    </a: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 + 0.347x
R² = 0.99</a:t>
                    </a:r>
                    <a:endParaRPr lang="en-US">
                      <a:solidFill>
                        <a:schemeClr val="bg1">
                          <a:lumMod val="50000"/>
                        </a:schemeClr>
                      </a:solidFill>
                    </a:endParaRPr>
                  </a:p>
                </c:rich>
              </c:tx>
              <c:numFmt formatCode="0.000E+00" sourceLinked="0"/>
            </c:trendlineLbl>
          </c:trendline>
          <c:xVal>
            <c:numRef>
              <c:f>working!$C$6:$C$19</c:f>
              <c:numCache>
                <c:formatCode>General</c:formatCode>
                <c:ptCount val="14"/>
                <c:pt idx="0">
                  <c:v>68</c:v>
                </c:pt>
                <c:pt idx="1">
                  <c:v>39</c:v>
                </c:pt>
                <c:pt idx="2">
                  <c:v>71</c:v>
                </c:pt>
                <c:pt idx="3">
                  <c:v>138</c:v>
                </c:pt>
                <c:pt idx="4">
                  <c:v>354</c:v>
                </c:pt>
                <c:pt idx="5">
                  <c:v>31</c:v>
                </c:pt>
                <c:pt idx="6">
                  <c:v>703</c:v>
                </c:pt>
                <c:pt idx="7" formatCode="0">
                  <c:v>64.532000000000011</c:v>
                </c:pt>
                <c:pt idx="8" formatCode="0">
                  <c:v>31.043999999999997</c:v>
                </c:pt>
                <c:pt idx="9" formatCode="0">
                  <c:v>61.485999999999997</c:v>
                </c:pt>
                <c:pt idx="10" formatCode="0">
                  <c:v>121.02600000000001</c:v>
                </c:pt>
                <c:pt idx="11" formatCode="0">
                  <c:v>275.76600000000002</c:v>
                </c:pt>
                <c:pt idx="12" formatCode="0">
                  <c:v>28.427000000000003</c:v>
                </c:pt>
                <c:pt idx="13" formatCode="0">
                  <c:v>667.85</c:v>
                </c:pt>
              </c:numCache>
            </c:numRef>
          </c:xVal>
          <c:yVal>
            <c:numRef>
              <c:f>working!$E$6:$E$19</c:f>
              <c:numCache>
                <c:formatCode>General</c:formatCode>
                <c:ptCount val="14"/>
                <c:pt idx="7" formatCode="0">
                  <c:v>13.89575</c:v>
                </c:pt>
                <c:pt idx="8" formatCode="0">
                  <c:v>14.0275</c:v>
                </c:pt>
                <c:pt idx="9" formatCode="0">
                  <c:v>11.974500000000001</c:v>
                </c:pt>
                <c:pt idx="10" formatCode="0">
                  <c:v>28.606249999999999</c:v>
                </c:pt>
                <c:pt idx="11" formatCode="0">
                  <c:v>35.642249999999997</c:v>
                </c:pt>
                <c:pt idx="12" formatCode="0">
                  <c:v>7.5419999999999989</c:v>
                </c:pt>
                <c:pt idx="13" formatCode="0">
                  <c:v>343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88672"/>
        <c:axId val="102167680"/>
      </c:scatterChart>
      <c:valAx>
        <c:axId val="14178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Suspended-sediment</a:t>
                </a:r>
                <a:r>
                  <a:rPr lang="en-US" baseline="0"/>
                  <a:t> concentration from Isco sample, in milligrams per liter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167680"/>
        <c:crosses val="autoZero"/>
        <c:crossBetween val="midCat"/>
      </c:valAx>
      <c:valAx>
        <c:axId val="102167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Suspended-sediment concentration from EDI/EWI sample, in milligrams per liter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1788672"/>
        <c:crosses val="autoZero"/>
        <c:crossBetween val="midCat"/>
      </c:valAx>
      <c:spPr>
        <a:ln>
          <a:solidFill>
            <a:schemeClr val="tx1"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11</xdr:row>
      <xdr:rowOff>114300</xdr:rowOff>
    </xdr:from>
    <xdr:to>
      <xdr:col>7</xdr:col>
      <xdr:colOff>400050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57150</xdr:rowOff>
    </xdr:from>
    <xdr:ext cx="5815310" cy="530658"/>
    <xdr:sp macro="" textlink="">
      <xdr:nvSpPr>
        <xdr:cNvPr id="2" name="TextBox 1"/>
        <xdr:cNvSpPr txBox="1"/>
      </xdr:nvSpPr>
      <xdr:spPr>
        <a:xfrm>
          <a:off x="19050" y="57150"/>
          <a:ext cx="5815310" cy="530658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Determining a box coef. (multiplier) to adjust</a:t>
          </a:r>
          <a:r>
            <a:rPr lang="en-US" sz="1400" baseline="0"/>
            <a:t> SSC values for pumped samples</a:t>
          </a:r>
        </a:p>
        <a:p>
          <a:r>
            <a:rPr lang="en-US" sz="1400" baseline="0"/>
            <a:t>Used regression EDI~pump SSC to determine Box Coef.</a:t>
          </a:r>
          <a:endParaRPr lang="en-US" sz="1400"/>
        </a:p>
      </xdr:txBody>
    </xdr:sp>
    <xdr:clientData/>
  </xdr:oneCellAnchor>
  <xdr:twoCellAnchor>
    <xdr:from>
      <xdr:col>1</xdr:col>
      <xdr:colOff>257175</xdr:colOff>
      <xdr:row>20</xdr:row>
      <xdr:rowOff>38100</xdr:rowOff>
    </xdr:from>
    <xdr:to>
      <xdr:col>7</xdr:col>
      <xdr:colOff>409575</xdr:colOff>
      <xdr:row>40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B1" workbookViewId="0">
      <selection activeCell="C38" sqref="C38"/>
    </sheetView>
  </sheetViews>
  <sheetFormatPr defaultRowHeight="15" x14ac:dyDescent="0.25"/>
  <cols>
    <col min="1" max="1" width="14.140625" style="1" customWidth="1"/>
    <col min="2" max="2" width="12.85546875" style="1" customWidth="1"/>
    <col min="3" max="3" width="14.42578125" style="1" customWidth="1"/>
    <col min="4" max="4" width="12.140625" style="1" customWidth="1"/>
    <col min="5" max="5" width="18.140625" style="1" customWidth="1"/>
    <col min="6" max="6" width="16" customWidth="1"/>
    <col min="7" max="7" width="16.7109375" customWidth="1"/>
    <col min="8" max="8" width="17.140625" customWidth="1"/>
    <col min="9" max="9" width="10.42578125" customWidth="1"/>
  </cols>
  <sheetData>
    <row r="1" spans="1:14" s="14" customFormat="1" ht="101.25" customHeight="1" x14ac:dyDescent="0.25">
      <c r="A1" s="13"/>
      <c r="B1" s="23" t="s">
        <v>19</v>
      </c>
      <c r="C1" s="23"/>
      <c r="D1" s="23"/>
      <c r="E1" s="23"/>
      <c r="F1" s="23"/>
      <c r="G1" s="23"/>
      <c r="H1" s="23"/>
      <c r="I1" s="16"/>
      <c r="J1" s="17"/>
      <c r="M1" s="17"/>
    </row>
    <row r="2" spans="1:14" ht="34.5" customHeight="1" x14ac:dyDescent="0.25">
      <c r="B2" s="23" t="s">
        <v>20</v>
      </c>
      <c r="C2" s="23"/>
      <c r="D2" s="23"/>
      <c r="E2" s="23"/>
      <c r="F2" s="23"/>
      <c r="G2" s="23"/>
      <c r="H2" s="23"/>
      <c r="I2" s="3"/>
      <c r="J2" s="4"/>
      <c r="M2" s="4"/>
    </row>
    <row r="3" spans="1:14" ht="17.25" x14ac:dyDescent="0.25">
      <c r="B3" s="1" t="s">
        <v>18</v>
      </c>
      <c r="H3" s="18"/>
      <c r="I3" s="18"/>
      <c r="J3" s="18"/>
      <c r="K3" s="18"/>
      <c r="L3" s="18"/>
      <c r="M3" s="4"/>
    </row>
    <row r="4" spans="1:14" s="14" customFormat="1" ht="114.75" customHeight="1" x14ac:dyDescent="0.25">
      <c r="A4" s="13"/>
      <c r="B4" s="20" t="s">
        <v>11</v>
      </c>
      <c r="C4" s="21" t="s">
        <v>12</v>
      </c>
      <c r="D4" s="21" t="s">
        <v>10</v>
      </c>
      <c r="E4" s="21" t="s">
        <v>14</v>
      </c>
      <c r="F4" s="21" t="s">
        <v>15</v>
      </c>
      <c r="G4" s="21" t="s">
        <v>16</v>
      </c>
      <c r="H4" s="21" t="s">
        <v>17</v>
      </c>
      <c r="I4" s="15"/>
      <c r="J4" s="16"/>
      <c r="K4" s="17"/>
      <c r="N4" s="17"/>
    </row>
    <row r="5" spans="1:14" x14ac:dyDescent="0.25">
      <c r="A5" s="7">
        <v>40479</v>
      </c>
      <c r="B5" s="7">
        <v>40479</v>
      </c>
      <c r="C5" s="3">
        <v>0.51041666666666663</v>
      </c>
      <c r="D5" s="8">
        <v>45.312000000000005</v>
      </c>
      <c r="E5" s="1">
        <v>15.5</v>
      </c>
      <c r="F5" s="4">
        <v>13.89575</v>
      </c>
      <c r="G5" s="1">
        <v>68</v>
      </c>
      <c r="H5" s="4">
        <v>64.532000000000011</v>
      </c>
      <c r="I5" s="9"/>
      <c r="J5" s="9"/>
      <c r="K5" s="9"/>
      <c r="L5" s="4"/>
      <c r="M5" s="4"/>
      <c r="N5" s="4"/>
    </row>
    <row r="6" spans="1:14" x14ac:dyDescent="0.25">
      <c r="A6" s="7">
        <v>40492</v>
      </c>
      <c r="B6" s="7">
        <v>40492</v>
      </c>
      <c r="C6" s="3">
        <v>0.53125</v>
      </c>
      <c r="D6" s="8">
        <v>46.586400000000005</v>
      </c>
      <c r="E6" s="1">
        <v>15.5</v>
      </c>
      <c r="F6" s="4">
        <v>14.0275</v>
      </c>
      <c r="G6" s="1">
        <v>39</v>
      </c>
      <c r="H6" s="4">
        <v>31.043999999999997</v>
      </c>
      <c r="I6" s="9"/>
      <c r="J6" s="9"/>
      <c r="K6" s="9"/>
      <c r="L6" s="4"/>
      <c r="M6" s="4"/>
      <c r="N6" s="4"/>
    </row>
    <row r="7" spans="1:14" x14ac:dyDescent="0.25">
      <c r="A7" s="7">
        <v>40521</v>
      </c>
      <c r="B7" s="7">
        <v>40521</v>
      </c>
      <c r="C7" s="3">
        <v>0.42708333333333331</v>
      </c>
      <c r="D7" s="8">
        <v>102.3768</v>
      </c>
      <c r="E7" s="1">
        <v>27</v>
      </c>
      <c r="F7" s="4">
        <v>11.974500000000001</v>
      </c>
      <c r="G7" s="1">
        <v>71</v>
      </c>
      <c r="H7" s="4">
        <v>61.485999999999997</v>
      </c>
      <c r="I7" s="9"/>
      <c r="J7" s="9"/>
      <c r="K7" s="9"/>
      <c r="L7" s="4"/>
      <c r="M7" s="4"/>
      <c r="N7" s="4"/>
    </row>
    <row r="8" spans="1:14" x14ac:dyDescent="0.25">
      <c r="A8" s="7">
        <v>40526</v>
      </c>
      <c r="B8" s="7">
        <v>40526</v>
      </c>
      <c r="C8" s="3">
        <v>0.57291666666666663</v>
      </c>
      <c r="D8" s="8">
        <v>128.85599999999999</v>
      </c>
      <c r="E8" s="1">
        <v>57.5</v>
      </c>
      <c r="F8" s="4">
        <v>28.606249999999999</v>
      </c>
      <c r="G8" s="1">
        <v>138</v>
      </c>
      <c r="H8" s="4">
        <v>121.02600000000001</v>
      </c>
      <c r="I8" s="9"/>
      <c r="J8" s="9"/>
      <c r="K8" s="9"/>
      <c r="L8" s="4"/>
      <c r="M8" s="4"/>
      <c r="N8" s="4"/>
    </row>
    <row r="9" spans="1:14" x14ac:dyDescent="0.25">
      <c r="A9" s="7">
        <v>40557</v>
      </c>
      <c r="B9" s="7">
        <v>40557</v>
      </c>
      <c r="C9" s="3">
        <v>0.4375</v>
      </c>
      <c r="D9" s="8">
        <v>153.77760000000001</v>
      </c>
      <c r="E9" s="1">
        <v>109.5</v>
      </c>
      <c r="F9" s="4">
        <v>35.642249999999997</v>
      </c>
      <c r="G9" s="1">
        <v>354</v>
      </c>
      <c r="H9" s="4">
        <v>275.76600000000002</v>
      </c>
      <c r="I9" s="9"/>
      <c r="J9" s="9"/>
      <c r="K9" s="9"/>
      <c r="L9" s="4"/>
      <c r="M9" s="4"/>
      <c r="N9" s="4"/>
    </row>
    <row r="10" spans="1:14" x14ac:dyDescent="0.25">
      <c r="A10" s="7">
        <v>40584</v>
      </c>
      <c r="B10" s="7">
        <v>40584</v>
      </c>
      <c r="C10" s="19">
        <v>0.42708333333333331</v>
      </c>
      <c r="D10" s="8">
        <v>76.60560000000001</v>
      </c>
      <c r="E10" s="1">
        <v>18</v>
      </c>
      <c r="F10" s="4">
        <v>7.5419999999999989</v>
      </c>
      <c r="G10" s="1">
        <v>31</v>
      </c>
      <c r="H10" s="4">
        <v>28.427000000000003</v>
      </c>
      <c r="I10" s="9"/>
      <c r="J10" s="9"/>
      <c r="K10" s="9"/>
      <c r="L10" s="4"/>
      <c r="M10" s="4"/>
      <c r="N10" s="4"/>
    </row>
    <row r="11" spans="1:14" x14ac:dyDescent="0.25">
      <c r="A11" s="7">
        <v>40612</v>
      </c>
      <c r="B11" s="7">
        <v>40612</v>
      </c>
      <c r="C11" s="3">
        <v>0.61458333333333337</v>
      </c>
      <c r="D11" s="8">
        <v>158.87520000000001</v>
      </c>
      <c r="E11" s="1">
        <v>514</v>
      </c>
      <c r="F11" s="4">
        <v>343</v>
      </c>
      <c r="G11" s="1">
        <v>703</v>
      </c>
      <c r="H11" s="4">
        <v>667.85</v>
      </c>
      <c r="I11" s="9"/>
      <c r="J11" s="9"/>
      <c r="K11" s="9"/>
      <c r="L11" s="4"/>
      <c r="M11" s="4"/>
      <c r="N11" s="4"/>
    </row>
    <row r="12" spans="1:14" x14ac:dyDescent="0.25">
      <c r="C12" s="9"/>
      <c r="D12" s="9"/>
      <c r="E12" s="4"/>
      <c r="J12" s="4"/>
      <c r="M12" s="4"/>
    </row>
    <row r="13" spans="1:14" x14ac:dyDescent="0.25">
      <c r="C13" s="9"/>
      <c r="D13" s="9"/>
      <c r="E13" s="9"/>
      <c r="J13" s="4"/>
    </row>
    <row r="14" spans="1:14" x14ac:dyDescent="0.25">
      <c r="C14" s="9"/>
      <c r="D14" s="9"/>
      <c r="E14" s="9"/>
    </row>
    <row r="15" spans="1:14" x14ac:dyDescent="0.25">
      <c r="C15" s="9"/>
      <c r="D15" s="9"/>
      <c r="E15" s="9"/>
    </row>
    <row r="16" spans="1:14" x14ac:dyDescent="0.25">
      <c r="C16" s="9"/>
      <c r="D16" s="9"/>
      <c r="E16" s="9"/>
    </row>
    <row r="17" spans="3:14" x14ac:dyDescent="0.25">
      <c r="C17" s="9"/>
      <c r="D17" s="9"/>
      <c r="E17" s="9"/>
    </row>
    <row r="18" spans="3:14" x14ac:dyDescent="0.25">
      <c r="C18" s="9"/>
      <c r="D18" s="9"/>
      <c r="E18" s="9"/>
    </row>
    <row r="20" spans="3:14" x14ac:dyDescent="0.25">
      <c r="H20" s="1"/>
    </row>
    <row r="23" spans="3:14" x14ac:dyDescent="0.25">
      <c r="C23" s="7"/>
    </row>
    <row r="24" spans="3:14" x14ac:dyDescent="0.25">
      <c r="C24" s="7"/>
    </row>
    <row r="25" spans="3:14" x14ac:dyDescent="0.25">
      <c r="C25" s="7"/>
    </row>
    <row r="26" spans="3:14" x14ac:dyDescent="0.25">
      <c r="C26" s="7"/>
    </row>
    <row r="27" spans="3:14" x14ac:dyDescent="0.25">
      <c r="C27" s="7"/>
    </row>
    <row r="28" spans="3:14" x14ac:dyDescent="0.25">
      <c r="C28" s="7"/>
    </row>
    <row r="29" spans="3:14" x14ac:dyDescent="0.25">
      <c r="C29" s="7"/>
    </row>
    <row r="30" spans="3:14" x14ac:dyDescent="0.25">
      <c r="C30" s="7"/>
    </row>
    <row r="31" spans="3:14" x14ac:dyDescent="0.25">
      <c r="C31" s="7"/>
    </row>
    <row r="32" spans="3:14" s="1" customFormat="1" x14ac:dyDescent="0.25">
      <c r="C32" s="7"/>
      <c r="F32"/>
      <c r="G32"/>
      <c r="H32"/>
      <c r="I32"/>
      <c r="J32"/>
      <c r="K32"/>
      <c r="L32"/>
      <c r="M32"/>
      <c r="N32"/>
    </row>
    <row r="33" spans="2:14" s="1" customFormat="1" x14ac:dyDescent="0.25">
      <c r="C33" s="7"/>
      <c r="F33"/>
      <c r="G33"/>
      <c r="H33"/>
      <c r="I33"/>
      <c r="J33"/>
      <c r="K33"/>
      <c r="L33"/>
      <c r="M33"/>
      <c r="N33"/>
    </row>
    <row r="34" spans="2:14" s="13" customFormat="1" ht="65.25" customHeight="1" x14ac:dyDescent="0.25">
      <c r="B34" s="13" t="s">
        <v>21</v>
      </c>
      <c r="C34" s="22" t="s">
        <v>13</v>
      </c>
      <c r="D34" s="22"/>
      <c r="E34" s="22"/>
      <c r="F34" s="22"/>
      <c r="G34" s="22"/>
      <c r="H34" s="14"/>
      <c r="I34" s="14"/>
      <c r="J34" s="14"/>
      <c r="K34" s="14"/>
      <c r="L34" s="14"/>
      <c r="M34" s="14"/>
      <c r="N34" s="14"/>
    </row>
    <row r="35" spans="2:14" s="1" customFormat="1" x14ac:dyDescent="0.25">
      <c r="C35" s="7"/>
      <c r="F35"/>
      <c r="G35"/>
      <c r="H35"/>
      <c r="I35"/>
      <c r="J35"/>
      <c r="K35"/>
      <c r="L35"/>
      <c r="M35"/>
      <c r="N35"/>
    </row>
    <row r="36" spans="2:14" s="1" customFormat="1" x14ac:dyDescent="0.25">
      <c r="C36" s="7"/>
      <c r="F36"/>
      <c r="G36"/>
      <c r="H36"/>
      <c r="I36"/>
      <c r="J36"/>
      <c r="K36"/>
      <c r="L36"/>
      <c r="M36"/>
      <c r="N36"/>
    </row>
    <row r="37" spans="2:14" s="1" customFormat="1" x14ac:dyDescent="0.25">
      <c r="C37" s="7"/>
      <c r="F37"/>
      <c r="G37"/>
      <c r="H37"/>
      <c r="I37"/>
      <c r="J37"/>
      <c r="K37"/>
      <c r="L37"/>
      <c r="M37"/>
      <c r="N37"/>
    </row>
    <row r="38" spans="2:14" s="1" customFormat="1" x14ac:dyDescent="0.25">
      <c r="C38" s="7"/>
      <c r="F38"/>
      <c r="G38"/>
      <c r="H38"/>
      <c r="I38"/>
      <c r="J38"/>
      <c r="K38"/>
      <c r="L38"/>
      <c r="M38"/>
      <c r="N38"/>
    </row>
  </sheetData>
  <mergeCells count="3">
    <mergeCell ref="C34:G34"/>
    <mergeCell ref="B1:H1"/>
    <mergeCell ref="B2:H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"/>
  <sheetViews>
    <sheetView workbookViewId="0">
      <selection activeCell="J26" sqref="J26"/>
    </sheetView>
  </sheetViews>
  <sheetFormatPr defaultRowHeight="15" x14ac:dyDescent="0.25"/>
  <cols>
    <col min="1" max="1" width="14.140625" style="1" customWidth="1"/>
    <col min="2" max="2" width="12.85546875" style="1" customWidth="1"/>
    <col min="3" max="3" width="14.42578125" style="1" customWidth="1"/>
    <col min="4" max="5" width="9.140625" style="1"/>
    <col min="7" max="7" width="12.42578125" customWidth="1"/>
    <col min="8" max="8" width="14.140625" customWidth="1"/>
    <col min="10" max="10" width="15.28515625" customWidth="1"/>
    <col min="11" max="11" width="10.42578125" customWidth="1"/>
  </cols>
  <sheetData>
    <row r="2" spans="1:16" x14ac:dyDescent="0.25">
      <c r="J2" s="2"/>
      <c r="K2" s="3"/>
      <c r="L2" s="4"/>
      <c r="O2" s="4"/>
    </row>
    <row r="3" spans="1:16" x14ac:dyDescent="0.25">
      <c r="J3" s="2"/>
      <c r="K3" s="3"/>
      <c r="L3" s="4"/>
      <c r="O3" s="4"/>
    </row>
    <row r="4" spans="1:16" x14ac:dyDescent="0.25">
      <c r="B4" s="1" t="s">
        <v>9</v>
      </c>
      <c r="H4" s="24" t="s">
        <v>0</v>
      </c>
      <c r="I4" s="24"/>
      <c r="J4" s="24"/>
      <c r="K4" s="24"/>
      <c r="L4" s="24"/>
      <c r="M4" s="24"/>
      <c r="N4" s="24"/>
      <c r="O4" s="4"/>
    </row>
    <row r="5" spans="1:16" ht="33.75" customHeight="1" x14ac:dyDescent="0.25">
      <c r="B5" s="1" t="s">
        <v>10</v>
      </c>
      <c r="C5" s="1" t="s">
        <v>1</v>
      </c>
      <c r="D5" s="1" t="s">
        <v>2</v>
      </c>
      <c r="F5" s="5" t="s">
        <v>3</v>
      </c>
      <c r="G5" s="5"/>
      <c r="H5" s="5"/>
      <c r="I5" t="s">
        <v>4</v>
      </c>
      <c r="J5" s="6" t="s">
        <v>5</v>
      </c>
      <c r="K5" s="2" t="s">
        <v>6</v>
      </c>
      <c r="L5" s="3" t="s">
        <v>7</v>
      </c>
      <c r="M5" s="4" t="s">
        <v>8</v>
      </c>
      <c r="P5" s="4"/>
    </row>
    <row r="6" spans="1:16" x14ac:dyDescent="0.25">
      <c r="A6" s="7">
        <v>40479</v>
      </c>
      <c r="B6" s="8">
        <v>45.312000000000005</v>
      </c>
      <c r="C6" s="1">
        <v>68</v>
      </c>
      <c r="D6" s="9">
        <v>15.5</v>
      </c>
      <c r="F6" s="10">
        <f t="shared" ref="F6:F11" si="0">D6/C6</f>
        <v>0.22794117647058823</v>
      </c>
      <c r="G6" s="10"/>
      <c r="H6" s="7">
        <v>40479</v>
      </c>
      <c r="I6" s="1">
        <v>68</v>
      </c>
      <c r="J6" s="1">
        <v>94.9</v>
      </c>
      <c r="K6" s="4">
        <f>I6*J6/100</f>
        <v>64.532000000000011</v>
      </c>
      <c r="L6" s="11">
        <v>15.5</v>
      </c>
      <c r="M6" s="9">
        <v>89.65</v>
      </c>
      <c r="N6" s="4">
        <f>L6*M6/100</f>
        <v>13.89575</v>
      </c>
      <c r="O6" s="4"/>
      <c r="P6" s="4"/>
    </row>
    <row r="7" spans="1:16" x14ac:dyDescent="0.25">
      <c r="A7" s="7">
        <v>40492</v>
      </c>
      <c r="B7" s="8">
        <v>46.586400000000005</v>
      </c>
      <c r="C7" s="1">
        <v>39</v>
      </c>
      <c r="D7" s="9">
        <v>15.5</v>
      </c>
      <c r="F7" s="10">
        <f t="shared" si="0"/>
        <v>0.39743589743589741</v>
      </c>
      <c r="G7" s="10"/>
      <c r="H7" s="7">
        <v>40492</v>
      </c>
      <c r="I7" s="1">
        <v>39</v>
      </c>
      <c r="J7" s="1">
        <v>79.599999999999994</v>
      </c>
      <c r="K7" s="4">
        <f t="shared" ref="K7:K12" si="1">I7*J7/100</f>
        <v>31.043999999999997</v>
      </c>
      <c r="L7" s="11">
        <v>15.5</v>
      </c>
      <c r="M7" s="9">
        <v>90.5</v>
      </c>
      <c r="N7" s="4">
        <f t="shared" ref="N7:N11" si="2">L7*M7/100</f>
        <v>14.0275</v>
      </c>
      <c r="O7" s="4"/>
      <c r="P7" s="4"/>
    </row>
    <row r="8" spans="1:16" x14ac:dyDescent="0.25">
      <c r="A8" s="7">
        <v>40521</v>
      </c>
      <c r="B8" s="8">
        <v>102.3768</v>
      </c>
      <c r="C8" s="1">
        <v>71</v>
      </c>
      <c r="D8" s="9">
        <v>27</v>
      </c>
      <c r="F8" s="10">
        <f t="shared" si="0"/>
        <v>0.38028169014084506</v>
      </c>
      <c r="G8" s="10"/>
      <c r="H8" s="7">
        <v>40521</v>
      </c>
      <c r="I8" s="1">
        <v>71</v>
      </c>
      <c r="J8" s="1">
        <v>86.6</v>
      </c>
      <c r="K8" s="4">
        <f t="shared" si="1"/>
        <v>61.485999999999997</v>
      </c>
      <c r="L8" s="11">
        <v>27</v>
      </c>
      <c r="M8" s="9">
        <v>44.35</v>
      </c>
      <c r="N8" s="4">
        <f t="shared" si="2"/>
        <v>11.974500000000001</v>
      </c>
      <c r="O8" s="4"/>
      <c r="P8" s="4"/>
    </row>
    <row r="9" spans="1:16" x14ac:dyDescent="0.25">
      <c r="A9" s="7">
        <v>40526</v>
      </c>
      <c r="B9" s="8">
        <v>128.85599999999999</v>
      </c>
      <c r="C9" s="1">
        <v>138</v>
      </c>
      <c r="D9" s="9">
        <v>57.5</v>
      </c>
      <c r="F9" s="10">
        <f t="shared" si="0"/>
        <v>0.41666666666666669</v>
      </c>
      <c r="G9" s="10"/>
      <c r="H9" s="7">
        <v>40526</v>
      </c>
      <c r="I9" s="1">
        <v>138</v>
      </c>
      <c r="J9" s="1">
        <v>87.7</v>
      </c>
      <c r="K9" s="4">
        <f t="shared" si="1"/>
        <v>121.02600000000001</v>
      </c>
      <c r="L9" s="11">
        <v>57.5</v>
      </c>
      <c r="M9" s="9">
        <v>49.75</v>
      </c>
      <c r="N9" s="4">
        <f t="shared" si="2"/>
        <v>28.606249999999999</v>
      </c>
      <c r="O9" s="4"/>
      <c r="P9" s="4"/>
    </row>
    <row r="10" spans="1:16" x14ac:dyDescent="0.25">
      <c r="A10" s="7">
        <v>40557</v>
      </c>
      <c r="B10" s="8">
        <v>153.77760000000001</v>
      </c>
      <c r="C10" s="1">
        <v>354</v>
      </c>
      <c r="D10" s="9">
        <v>109.5</v>
      </c>
      <c r="F10" s="10">
        <f t="shared" si="0"/>
        <v>0.30932203389830509</v>
      </c>
      <c r="G10" s="10"/>
      <c r="H10" s="7">
        <v>40557</v>
      </c>
      <c r="I10" s="1">
        <v>354</v>
      </c>
      <c r="J10" s="1">
        <v>77.900000000000006</v>
      </c>
      <c r="K10" s="4">
        <f t="shared" si="1"/>
        <v>275.76600000000002</v>
      </c>
      <c r="L10" s="11">
        <v>109.5</v>
      </c>
      <c r="M10" s="9">
        <v>32.549999999999997</v>
      </c>
      <c r="N10" s="4">
        <f t="shared" si="2"/>
        <v>35.642249999999997</v>
      </c>
      <c r="O10" s="4"/>
      <c r="P10" s="4"/>
    </row>
    <row r="11" spans="1:16" x14ac:dyDescent="0.25">
      <c r="A11" s="7">
        <v>40584</v>
      </c>
      <c r="B11" s="8">
        <v>76.60560000000001</v>
      </c>
      <c r="C11" s="1">
        <v>31</v>
      </c>
      <c r="D11" s="9">
        <v>18</v>
      </c>
      <c r="F11" s="10">
        <f t="shared" si="0"/>
        <v>0.58064516129032262</v>
      </c>
      <c r="G11" s="10"/>
      <c r="H11" s="7">
        <v>40584</v>
      </c>
      <c r="I11" s="1">
        <v>31</v>
      </c>
      <c r="J11" s="1">
        <v>91.7</v>
      </c>
      <c r="K11" s="4">
        <f t="shared" si="1"/>
        <v>28.427000000000003</v>
      </c>
      <c r="L11" s="11">
        <v>18</v>
      </c>
      <c r="M11" s="9">
        <v>41.9</v>
      </c>
      <c r="N11" s="4">
        <f t="shared" si="2"/>
        <v>7.5419999999999989</v>
      </c>
      <c r="O11" s="4"/>
      <c r="P11" s="4"/>
    </row>
    <row r="12" spans="1:16" x14ac:dyDescent="0.25">
      <c r="A12" s="7">
        <v>40612</v>
      </c>
      <c r="B12" s="8">
        <v>158.87520000000001</v>
      </c>
      <c r="C12" s="1">
        <v>703</v>
      </c>
      <c r="D12" s="12">
        <v>514</v>
      </c>
      <c r="F12" s="10">
        <f>D12/C12</f>
        <v>0.73115220483641541</v>
      </c>
      <c r="G12" s="10"/>
      <c r="H12" s="7">
        <v>40612</v>
      </c>
      <c r="I12" s="1">
        <v>703</v>
      </c>
      <c r="J12" s="1">
        <v>95</v>
      </c>
      <c r="K12" s="4">
        <f t="shared" si="1"/>
        <v>667.85</v>
      </c>
      <c r="L12" s="11">
        <v>514</v>
      </c>
      <c r="M12" s="9">
        <v>66.7</v>
      </c>
      <c r="N12" s="4">
        <v>343</v>
      </c>
      <c r="O12" s="4"/>
      <c r="P12" s="4"/>
    </row>
    <row r="13" spans="1:16" x14ac:dyDescent="0.25">
      <c r="C13" s="9">
        <v>64.532000000000011</v>
      </c>
      <c r="D13" s="9"/>
      <c r="E13" s="4">
        <v>13.89575</v>
      </c>
      <c r="J13" s="2"/>
      <c r="L13" s="4"/>
      <c r="O13" s="4"/>
    </row>
    <row r="14" spans="1:16" x14ac:dyDescent="0.25">
      <c r="C14" s="9">
        <v>31.043999999999997</v>
      </c>
      <c r="D14" s="9"/>
      <c r="E14" s="9">
        <v>14.0275</v>
      </c>
      <c r="H14">
        <v>1</v>
      </c>
      <c r="I14">
        <f>0.00000241*H14^3-0.00135*H14^2+0.488*H14</f>
        <v>0.48665240999999998</v>
      </c>
      <c r="L14" s="4"/>
    </row>
    <row r="15" spans="1:16" x14ac:dyDescent="0.25">
      <c r="C15" s="9">
        <v>61.485999999999997</v>
      </c>
      <c r="D15" s="9"/>
      <c r="E15" s="9">
        <v>11.974500000000001</v>
      </c>
      <c r="H15">
        <v>10</v>
      </c>
      <c r="I15">
        <f t="shared" ref="I15:I21" si="3">0.00000241*H15^3-0.00135*H15^2+0.488*H15</f>
        <v>4.7474099999999995</v>
      </c>
    </row>
    <row r="16" spans="1:16" x14ac:dyDescent="0.25">
      <c r="C16" s="9">
        <v>121.02600000000001</v>
      </c>
      <c r="D16" s="9"/>
      <c r="E16" s="9">
        <v>28.606249999999999</v>
      </c>
      <c r="H16">
        <v>100</v>
      </c>
      <c r="I16">
        <f t="shared" si="3"/>
        <v>37.709999999999994</v>
      </c>
    </row>
    <row r="17" spans="3:9" x14ac:dyDescent="0.25">
      <c r="C17" s="9">
        <v>275.76600000000002</v>
      </c>
      <c r="D17" s="9"/>
      <c r="E17" s="9">
        <v>35.642249999999997</v>
      </c>
      <c r="H17">
        <v>500</v>
      </c>
      <c r="I17">
        <f t="shared" si="3"/>
        <v>207.75</v>
      </c>
    </row>
    <row r="18" spans="3:9" x14ac:dyDescent="0.25">
      <c r="C18" s="9">
        <v>28.427000000000003</v>
      </c>
      <c r="D18" s="9"/>
      <c r="E18" s="9">
        <v>7.5419999999999989</v>
      </c>
      <c r="H18">
        <v>767</v>
      </c>
      <c r="I18">
        <f t="shared" si="3"/>
        <v>667.5404178299998</v>
      </c>
    </row>
    <row r="19" spans="3:9" x14ac:dyDescent="0.25">
      <c r="C19" s="9">
        <v>667.85</v>
      </c>
      <c r="D19" s="9"/>
      <c r="E19" s="9">
        <v>343</v>
      </c>
      <c r="H19">
        <v>809</v>
      </c>
      <c r="I19">
        <f t="shared" si="3"/>
        <v>787.27771088999975</v>
      </c>
    </row>
    <row r="20" spans="3:9" x14ac:dyDescent="0.25">
      <c r="H20">
        <v>900</v>
      </c>
      <c r="I20">
        <f t="shared" si="3"/>
        <v>1102.5899999999999</v>
      </c>
    </row>
    <row r="21" spans="3:9" x14ac:dyDescent="0.25">
      <c r="H21" s="1">
        <v>1000</v>
      </c>
      <c r="I21">
        <f t="shared" si="3"/>
        <v>1548</v>
      </c>
    </row>
    <row r="24" spans="3:9" x14ac:dyDescent="0.25">
      <c r="C24" s="7"/>
    </row>
    <row r="25" spans="3:9" x14ac:dyDescent="0.25">
      <c r="C25" s="7"/>
    </row>
    <row r="26" spans="3:9" x14ac:dyDescent="0.25">
      <c r="C26" s="7"/>
    </row>
    <row r="27" spans="3:9" x14ac:dyDescent="0.25">
      <c r="C27" s="7"/>
    </row>
    <row r="28" spans="3:9" x14ac:dyDescent="0.25">
      <c r="C28" s="7"/>
    </row>
    <row r="29" spans="3:9" x14ac:dyDescent="0.25">
      <c r="C29" s="7"/>
    </row>
    <row r="30" spans="3:9" x14ac:dyDescent="0.25">
      <c r="C30" s="7"/>
    </row>
    <row r="31" spans="3:9" x14ac:dyDescent="0.25">
      <c r="C31" s="7"/>
    </row>
    <row r="32" spans="3:9" x14ac:dyDescent="0.25">
      <c r="C32" s="7"/>
    </row>
    <row r="33" spans="3:3" x14ac:dyDescent="0.25">
      <c r="C33" s="7"/>
    </row>
    <row r="34" spans="3:3" x14ac:dyDescent="0.25">
      <c r="C34" s="7"/>
    </row>
    <row r="35" spans="3:3" x14ac:dyDescent="0.25">
      <c r="C35" s="7"/>
    </row>
    <row r="36" spans="3:3" x14ac:dyDescent="0.25">
      <c r="C36" s="7"/>
    </row>
    <row r="37" spans="3:3" x14ac:dyDescent="0.25">
      <c r="C37" s="7"/>
    </row>
    <row r="38" spans="3:3" x14ac:dyDescent="0.25">
      <c r="C38" s="7"/>
    </row>
    <row r="39" spans="3:3" x14ac:dyDescent="0.25">
      <c r="C39" s="7"/>
    </row>
  </sheetData>
  <mergeCells count="1">
    <mergeCell ref="H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Box_Coef</vt:lpstr>
      <vt:lpstr>working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Curran, Christopher A.</dc:creator>
  <cp:lastModifiedBy>Grillo, Debra</cp:lastModifiedBy>
  <dcterms:created xsi:type="dcterms:W3CDTF">2016-03-13T22:13:30Z</dcterms:created>
  <dcterms:modified xsi:type="dcterms:W3CDTF">2016-05-05T20:19:09Z</dcterms:modified>
</cp:coreProperties>
</file>