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ow Flow Study\report\Phase II\"/>
    </mc:Choice>
  </mc:AlternateContent>
  <bookViews>
    <workbookView xWindow="120" yWindow="90" windowWidth="20115" windowHeight="10545"/>
  </bookViews>
  <sheets>
    <sheet name="Table 1" sheetId="3" r:id="rId1"/>
    <sheet name="Table 2" sheetId="4" r:id="rId2"/>
    <sheet name="Table 5" sheetId="7" r:id="rId3"/>
  </sheets>
  <calcPr calcId="152511"/>
</workbook>
</file>

<file path=xl/calcChain.xml><?xml version="1.0" encoding="utf-8"?>
<calcChain xmlns="http://schemas.openxmlformats.org/spreadsheetml/2006/main">
  <c r="B75" i="7" l="1"/>
  <c r="B70" i="7"/>
  <c r="B65" i="7"/>
  <c r="B60" i="7"/>
  <c r="B55" i="7"/>
  <c r="B50" i="7"/>
  <c r="B45" i="7"/>
  <c r="B40" i="7"/>
  <c r="B35" i="7"/>
  <c r="B30" i="7"/>
  <c r="B25" i="7"/>
  <c r="B20" i="7"/>
  <c r="B15" i="7"/>
  <c r="B10" i="7"/>
  <c r="B5" i="7"/>
</calcChain>
</file>

<file path=xl/sharedStrings.xml><?xml version="1.0" encoding="utf-8"?>
<sst xmlns="http://schemas.openxmlformats.org/spreadsheetml/2006/main" count="464" uniqueCount="338">
  <si>
    <t xml:space="preserve"> </t>
  </si>
  <si>
    <t>October 1, 1939 - September 30, 2013</t>
  </si>
  <si>
    <t>July 15, 1964 - September 30, 2013</t>
  </si>
  <si>
    <t>April 16, 1986 - September 30, 2013</t>
  </si>
  <si>
    <t>July 18, 1967 - October 11, 1993</t>
  </si>
  <si>
    <t>July 7, 1964 - September 30, 2013</t>
  </si>
  <si>
    <t>October 1, 1961 - April 26, 1994</t>
  </si>
  <si>
    <t>October 1, 1974 - September 30, 2013</t>
  </si>
  <si>
    <t>June 22, 1960 - April 16, 1986</t>
  </si>
  <si>
    <t>October 1, 1951 - September 30, 1971</t>
  </si>
  <si>
    <t>July 8, 1929 - January 31, 1932, April 1, 1940 - September 30, 2013</t>
  </si>
  <si>
    <t>December 13, 2001 - September 30, 2013</t>
  </si>
  <si>
    <t>January 20, 1951 - March 31, 1971</t>
  </si>
  <si>
    <t>March 17, 1937 - September 30, 1977, April 22, 2009 - September 30, 2013</t>
  </si>
  <si>
    <t>May 4, 1907 - December 31, 1907, December 10, 1918 - June 30, 1921, February 26, 1953 - September 30, 1969</t>
  </si>
  <si>
    <t>April 1, 1939 - December 31, 1942, May 1, 1959 - September 30, 1974, August 1, 1986 - April 2, 1991</t>
  </si>
  <si>
    <t>November 1, 1973 - September 30, 2013</t>
  </si>
  <si>
    <t>October 1, 1951 - September 30, 1974</t>
  </si>
  <si>
    <t>April 1, 1939 - June 30, 1940, May 1, 1960 - September 30, 1981</t>
  </si>
  <si>
    <t>June 1, 1958 - September 30, 1974</t>
  </si>
  <si>
    <t>May 21, 1959 - September 30, 1974</t>
  </si>
  <si>
    <t>May 2, 1980 - September 30, 2013</t>
  </si>
  <si>
    <t>May 4, 1981 - October 2, 1997, July 28, 2010 - September 30, 2013</t>
  </si>
  <si>
    <t>June 1, 1959 - September 30, 1985</t>
  </si>
  <si>
    <t>December 1, 1941 - March 31, 1982</t>
  </si>
  <si>
    <t>January 1, 1913 - September 30, 1996</t>
  </si>
  <si>
    <t>November 1, 1942 - September 30, 1971</t>
  </si>
  <si>
    <t>December 22, 1943 - September 30, 1971</t>
  </si>
  <si>
    <t>January 30, 1985 - September 30, 2013</t>
  </si>
  <si>
    <t>June 26, 1901 - September 27, 1902, December 28, 1902 - December 30, 1903, April 28, 1937 - February 29, 1956</t>
  </si>
  <si>
    <t>April 27, 1977 - September 30, 2013</t>
  </si>
  <si>
    <t>CHATTOOGA RIVER NEAR CLAYTON, GA</t>
  </si>
  <si>
    <t>34°48'50"</t>
  </si>
  <si>
    <t>83°18'22"</t>
  </si>
  <si>
    <t>NAD27</t>
  </si>
  <si>
    <t>TALLULAH RIVER NEAR CLAYTON, GA</t>
  </si>
  <si>
    <t>34°53'25"</t>
  </si>
  <si>
    <t>83°31'50"</t>
  </si>
  <si>
    <t>NAD83</t>
  </si>
  <si>
    <t>KETTLE CREEK NEAR WASHINGTON, GA</t>
  </si>
  <si>
    <t>33°40'57"</t>
  </si>
  <si>
    <t>82°51'29"</t>
  </si>
  <si>
    <t>BRIER CREEK NEAR THOMSON, GA</t>
  </si>
  <si>
    <t>33°22'06"</t>
  </si>
  <si>
    <t>82°28'06"</t>
  </si>
  <si>
    <t>33°43'45"</t>
  </si>
  <si>
    <t>FALLING CREEK NEAR JULIETTE, GA</t>
  </si>
  <si>
    <t>33°05'59"</t>
  </si>
  <si>
    <t>83°43'25"</t>
  </si>
  <si>
    <t>WALNUT CREEK NEAR GRAY, GA</t>
  </si>
  <si>
    <t>32°58'20"</t>
  </si>
  <si>
    <t>83°37'08"</t>
  </si>
  <si>
    <t>WHITTEN CREEK NEAR SPARTA, GA</t>
  </si>
  <si>
    <t>33°23'12"</t>
  </si>
  <si>
    <t>83°01'34"</t>
  </si>
  <si>
    <t>MURDER CREEK NEAR MONTICELLO, GA</t>
  </si>
  <si>
    <t>33°24'56"</t>
  </si>
  <si>
    <t>83°39'43"</t>
  </si>
  <si>
    <t>MURDER CREEK BELOW EATONTON, GA</t>
  </si>
  <si>
    <t>33°15'08"</t>
  </si>
  <si>
    <t>83°28'53"</t>
  </si>
  <si>
    <t>CHATTAHOOCHEE RIVER NEAR GAINESVILLE, GA</t>
  </si>
  <si>
    <t>34°19'17"</t>
  </si>
  <si>
    <t>83°52'46"</t>
  </si>
  <si>
    <t>CHESTATEE RIVER NEAR DAHLONEGA, GA</t>
  </si>
  <si>
    <t>34°31'41"</t>
  </si>
  <si>
    <t>83°56'23"</t>
  </si>
  <si>
    <t>33°20'26"</t>
  </si>
  <si>
    <t>85°13'37"</t>
  </si>
  <si>
    <t>YELLOWJACKET CREEK NEAR LAGRANGE, GA</t>
  </si>
  <si>
    <t>33°05'27"</t>
  </si>
  <si>
    <t>85°03'40"</t>
  </si>
  <si>
    <t>MOUNTAIN OAK CREEK NEAR HAMILTON, GA</t>
  </si>
  <si>
    <t>32°44'28"</t>
  </si>
  <si>
    <t>85°04'08"</t>
  </si>
  <si>
    <t>CARTECAY RIVER NEAR ELLIJAY, GA</t>
  </si>
  <si>
    <t>34°41'03"</t>
  </si>
  <si>
    <t>84°27'31"</t>
  </si>
  <si>
    <t>ELLIJAY RIVER AT ELLIJAY, GA</t>
  </si>
  <si>
    <t>34°41'33"</t>
  </si>
  <si>
    <t>84°28'45"</t>
  </si>
  <si>
    <t>FAUSETT CREEK NEAR TALKING ROCK, GA</t>
  </si>
  <si>
    <t>34°34'13"</t>
  </si>
  <si>
    <t>84°28'08"</t>
  </si>
  <si>
    <t>SCARECORN CREEK AT HINTON, GA</t>
  </si>
  <si>
    <t>34°28'33.8"</t>
  </si>
  <si>
    <t>84°35'27.81"</t>
  </si>
  <si>
    <t>TALKING ROCK CREEK NEAR HINTON, GA</t>
  </si>
  <si>
    <t>34°31'22"</t>
  </si>
  <si>
    <t>84°36'40"</t>
  </si>
  <si>
    <t>ROCK CREEK NEAR FAIRMOUNT, GA</t>
  </si>
  <si>
    <t>34°21'32"</t>
  </si>
  <si>
    <t>84°46'46"</t>
  </si>
  <si>
    <t>MILL CREEK NEAR CRANDALL, GA</t>
  </si>
  <si>
    <t>34°52'19"</t>
  </si>
  <si>
    <t>84°43'17"</t>
  </si>
  <si>
    <t>WEST ARMUCHEE CREEK NEAR SUBLIGNA, GA</t>
  </si>
  <si>
    <t>34°34'03.6"</t>
  </si>
  <si>
    <t>85°09'37.27"</t>
  </si>
  <si>
    <t>SHOAL CREEK NEAR DAWSONVILLE, GA</t>
  </si>
  <si>
    <t>34°25'13"</t>
  </si>
  <si>
    <t>84°08'47"</t>
  </si>
  <si>
    <t>HILLS CREEK NEAR TAYLORSVILLE, GA</t>
  </si>
  <si>
    <t>34°04'31.5"</t>
  </si>
  <si>
    <t>84°57'02.68"</t>
  </si>
  <si>
    <t>TWO RUN CREEK NEAR KINGSTON, GA</t>
  </si>
  <si>
    <t>34°14'34"</t>
  </si>
  <si>
    <t>84°53'23"</t>
  </si>
  <si>
    <t>CEDAR CREEK AT GA AVE, AT CEDARTOWN, GA</t>
  </si>
  <si>
    <t>33°59'45"</t>
  </si>
  <si>
    <t>85°15'53"</t>
  </si>
  <si>
    <t>LITTLE RIVER NEAR BUCHANAN, GA</t>
  </si>
  <si>
    <t>33°47'51"</t>
  </si>
  <si>
    <t>85°07'03"</t>
  </si>
  <si>
    <t>HIWASSEE RIVER AT PRESLEY, GA</t>
  </si>
  <si>
    <t>34°54'17"</t>
  </si>
  <si>
    <t>83°43'01"</t>
  </si>
  <si>
    <t>TOCCOA RIVER NEAR DIAL, GA</t>
  </si>
  <si>
    <t>34°47'24"</t>
  </si>
  <si>
    <t>84°14'24"</t>
  </si>
  <si>
    <t>FIGHTINGTOWN CREEK AT MCCAYSVILLE, GA</t>
  </si>
  <si>
    <t>34°58'53"</t>
  </si>
  <si>
    <t>84°23'12"</t>
  </si>
  <si>
    <t>Bartow</t>
  </si>
  <si>
    <t>Chattooga</t>
  </si>
  <si>
    <t>Columbia</t>
  </si>
  <si>
    <t>Dawson</t>
  </si>
  <si>
    <t>Fannin</t>
  </si>
  <si>
    <t>Gilmer</t>
  </si>
  <si>
    <t>Hall</t>
  </si>
  <si>
    <t>Hancock</t>
  </si>
  <si>
    <t>Haralson</t>
  </si>
  <si>
    <t>Harris</t>
  </si>
  <si>
    <t>Heard</t>
  </si>
  <si>
    <t>Jackson</t>
  </si>
  <si>
    <t>Jasper</t>
  </si>
  <si>
    <t>Jones</t>
  </si>
  <si>
    <t>Lumpkin</t>
  </si>
  <si>
    <t>Mcduffie</t>
  </si>
  <si>
    <t>Macon</t>
  </si>
  <si>
    <t>Murray</t>
  </si>
  <si>
    <t>Pickens</t>
  </si>
  <si>
    <t>Polk</t>
  </si>
  <si>
    <t>Putnam</t>
  </si>
  <si>
    <t>Rabun</t>
  </si>
  <si>
    <t>Towns</t>
  </si>
  <si>
    <t>Troup</t>
  </si>
  <si>
    <t>Wilkes</t>
  </si>
  <si>
    <t>County</t>
  </si>
  <si>
    <t>USGS station number</t>
  </si>
  <si>
    <t>Datum</t>
  </si>
  <si>
    <r>
      <t>Latitude           (</t>
    </r>
    <r>
      <rPr>
        <b/>
        <vertAlign val="superscript"/>
        <sz val="11"/>
        <rFont val="Arial Narrow"/>
        <family val="2"/>
      </rPr>
      <t>o ' "</t>
    </r>
    <r>
      <rPr>
        <b/>
        <sz val="11"/>
        <rFont val="Arial Narrow"/>
        <family val="2"/>
      </rPr>
      <t>)</t>
    </r>
  </si>
  <si>
    <r>
      <t>Longitude            (</t>
    </r>
    <r>
      <rPr>
        <b/>
        <vertAlign val="superscript"/>
        <sz val="11"/>
        <rFont val="Arial Narrow"/>
        <family val="2"/>
      </rPr>
      <t>o ' "</t>
    </r>
    <r>
      <rPr>
        <b/>
        <sz val="11"/>
        <rFont val="Arial Narrow"/>
        <family val="2"/>
      </rPr>
      <t>)</t>
    </r>
  </si>
  <si>
    <t>Station name</t>
  </si>
  <si>
    <t>Period of record used in analysis</t>
  </si>
  <si>
    <r>
      <t>Streamflow (ft</t>
    </r>
    <r>
      <rPr>
        <b/>
        <vertAlign val="superscript"/>
        <sz val="12"/>
        <color theme="1"/>
        <rFont val="Arial Narrow"/>
        <family val="2"/>
      </rPr>
      <t>3</t>
    </r>
    <r>
      <rPr>
        <b/>
        <sz val="12"/>
        <color theme="1"/>
        <rFont val="Arial Narrow"/>
        <family val="2"/>
      </rPr>
      <t>/s)</t>
    </r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</si>
  <si>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</si>
  <si>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</si>
  <si>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</si>
  <si>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</si>
  <si>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</si>
  <si>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</si>
  <si>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</si>
  <si>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</si>
  <si>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</si>
  <si>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</si>
  <si>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</si>
  <si>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</si>
  <si>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</si>
  <si>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Mean Annual Flow</t>
  </si>
  <si>
    <t>1Q10</t>
  </si>
  <si>
    <t>7Q10</t>
  </si>
  <si>
    <t>State</t>
  </si>
  <si>
    <t>Georgia</t>
  </si>
  <si>
    <t>South Carolina</t>
  </si>
  <si>
    <t>Spartanburg</t>
  </si>
  <si>
    <t>BEAVERDAM CREEK ABOVE GREER, SC</t>
  </si>
  <si>
    <t>34°58'31"</t>
  </si>
  <si>
    <t>82°11'44"</t>
  </si>
  <si>
    <t>March 7, 2002 - September 30, 2013</t>
  </si>
  <si>
    <t>LITTLE RIVER NEAR SILVERSTREET, SC</t>
  </si>
  <si>
    <t>34°12'34"</t>
  </si>
  <si>
    <t>81°45'48"</t>
  </si>
  <si>
    <t>Newberry</t>
  </si>
  <si>
    <t>March 30, 1990 - September 30, 2013</t>
  </si>
  <si>
    <t>LITTLE RIVER NEAR MT. CARMEL, SC</t>
  </si>
  <si>
    <t>34°04'17"</t>
  </si>
  <si>
    <t>82°30'03"</t>
  </si>
  <si>
    <t>McCormick</t>
  </si>
  <si>
    <t>January 1, 1940 - September 30, 1970, August 9, 1986 - October 8, 2003, October 1, 2004 - September 30, 2013</t>
  </si>
  <si>
    <t>STEVENS CREEK NEAR MODOC, SC</t>
  </si>
  <si>
    <t>82°10'55"</t>
  </si>
  <si>
    <t>Edgefield</t>
  </si>
  <si>
    <t>November 1, 1929 - September 30, 1931, February 15, 1940 - September 30, 1978, November 16, 1983 - September 30, 2013</t>
  </si>
  <si>
    <t>HATCHET CREEK NEAR ROCKFORD, AL</t>
  </si>
  <si>
    <t>32°56'42"</t>
  </si>
  <si>
    <t>86°13'06"</t>
  </si>
  <si>
    <t>Alabama</t>
  </si>
  <si>
    <t>Coosa</t>
  </si>
  <si>
    <t>October 1, 1944 - September 30, 2013</t>
  </si>
  <si>
    <t>HATCHET CREEK BELOW ROCKFORD, AL</t>
  </si>
  <si>
    <t>32°55'00"</t>
  </si>
  <si>
    <t>86°16'13"</t>
  </si>
  <si>
    <t>October 1, 1980 - September 30, 2013</t>
  </si>
  <si>
    <t>PATERSON CREEK NEAR CENTRAL, AL</t>
  </si>
  <si>
    <t>32°40'54"</t>
  </si>
  <si>
    <t>86°07'40"</t>
  </si>
  <si>
    <t>Elmore</t>
  </si>
  <si>
    <t>October 1, 1953 - September 30, 2013</t>
  </si>
  <si>
    <t>HILLABEE CREEK NEAR HACKNEYVILLE, AL</t>
  </si>
  <si>
    <t>33°03'55"</t>
  </si>
  <si>
    <t>85°52'41"</t>
  </si>
  <si>
    <t>Tallapoosa</t>
  </si>
  <si>
    <t>July 1, 1952 - September 30, 1970, October 1, 1985 - September 30, 2013</t>
  </si>
  <si>
    <t>FRENCH BROAD RIVER AT ROSMAN, NC</t>
  </si>
  <si>
    <t>35°08'36"</t>
  </si>
  <si>
    <t>82°49'29"</t>
  </si>
  <si>
    <t>North Carolina</t>
  </si>
  <si>
    <t>Transylvania</t>
  </si>
  <si>
    <t>October 1, 1907 - June 30, 1909, October 1, 1935 - September 30, 2013</t>
  </si>
  <si>
    <t>DAVIDSON RIVER NEAR BREVARD, NC</t>
  </si>
  <si>
    <t>35°16'23"</t>
  </si>
  <si>
    <t>82°42'21"</t>
  </si>
  <si>
    <t>October 1, 1920 to October 16, 1990, August 14, 1993 - September 30, 2013</t>
  </si>
  <si>
    <t>WEST FORK PIGEON RIVER ABOVE LAKE LOGAN NEAR HAZELWOOD, NC</t>
  </si>
  <si>
    <t>35°23'46"</t>
  </si>
  <si>
    <t>82°56'15"</t>
  </si>
  <si>
    <t>Haywood</t>
  </si>
  <si>
    <t>March 1, 1954 - September 30, 2013</t>
  </si>
  <si>
    <t>EAST FORK PIGEON RIVER NEAR CANTON, NC</t>
  </si>
  <si>
    <t>35°27'42"</t>
  </si>
  <si>
    <t>82°52'11"</t>
  </si>
  <si>
    <t>LITTLE RIVER ABOVE TOWNSEND, TN</t>
  </si>
  <si>
    <t>35°39'52"</t>
  </si>
  <si>
    <t>83°42'41"</t>
  </si>
  <si>
    <t>Tennessee</t>
  </si>
  <si>
    <t>Blount</t>
  </si>
  <si>
    <t>October 1, 1963 - September 30, 2013</t>
  </si>
  <si>
    <t>LITTLE RIVER NEAR MARYVILLE, TN</t>
  </si>
  <si>
    <t>35°47'08"</t>
  </si>
  <si>
    <t>83°53'05"</t>
  </si>
  <si>
    <t>July 1, 1951 - September 30, 2013</t>
  </si>
  <si>
    <t>LITTLE TENNESSEE RIVER NEAR PRENTISS, NC</t>
  </si>
  <si>
    <t>35°09'00"</t>
  </si>
  <si>
    <t>83°22'47"</t>
  </si>
  <si>
    <t>October 1, 1943 - September 30, 2013</t>
  </si>
  <si>
    <t>CARTOOGECHAYE CREEK NEAR FRANKLIN, NC</t>
  </si>
  <si>
    <t>35°09'32"</t>
  </si>
  <si>
    <t>83°23'39"</t>
  </si>
  <si>
    <t>July 1, 1961 - September 30, 2013</t>
  </si>
  <si>
    <t>NANTAHALA RIVER NEAR RAINBOW SPRINGS, NC</t>
  </si>
  <si>
    <t>35°07'39"</t>
  </si>
  <si>
    <t>83°37'07"</t>
  </si>
  <si>
    <t>October 1, 1940 - September 30, 2013</t>
  </si>
  <si>
    <t>NOLAND CREEK NEAR BRYSON CITY, NC</t>
  </si>
  <si>
    <t>35°29'05"</t>
  </si>
  <si>
    <t>83°30'15"</t>
  </si>
  <si>
    <t>Swain</t>
  </si>
  <si>
    <t>October 1, 1935 - October 1, 1971</t>
  </si>
  <si>
    <t>TELLICO RIVER AT TELLICO PLAINS, TN</t>
  </si>
  <si>
    <t>35°21'43"</t>
  </si>
  <si>
    <t>84°16'45"</t>
  </si>
  <si>
    <t>Monroe</t>
  </si>
  <si>
    <t>August 1, 1925 - February 28, 1982, December 1, 2000 - September 30, 2013</t>
  </si>
  <si>
    <t>TURTLETOWN CREEK AT TURTLETOWN, TN</t>
  </si>
  <si>
    <t>35°08'00"</t>
  </si>
  <si>
    <t>84°20'36"</t>
  </si>
  <si>
    <t>April 1, 1934 - September 30, 1971</t>
  </si>
  <si>
    <t>CROW CREEK AT BASS, AL</t>
  </si>
  <si>
    <t>34°56'03"</t>
  </si>
  <si>
    <t>85°55'03"</t>
  </si>
  <si>
    <t>May 22, 1975 - October 14, 1996</t>
  </si>
  <si>
    <t>PAINT ROCK RIVER NEAR WOODVILLE, AL</t>
  </si>
  <si>
    <t>34°37'27"</t>
  </si>
  <si>
    <t>86°18'23"</t>
  </si>
  <si>
    <t>January 1, 1936 - September 30, 2013</t>
  </si>
  <si>
    <t>ELK RIVER NEAR PELHAM, TN</t>
  </si>
  <si>
    <t>35°17'48"</t>
  </si>
  <si>
    <t>85°52'11"</t>
  </si>
  <si>
    <t>Grundy</t>
  </si>
  <si>
    <t>December 1, 1951 - December 16, 1987, November 1, 2000 - September 30, 2013</t>
  </si>
  <si>
    <t>HILLABAHATCHEE CREEK AT THAXTON RD, NEAR FRANKLIN,GA</t>
  </si>
  <si>
    <t>April 1, 1939 - May 31, 1952, September 23, 2005 - September 30, 1913</t>
  </si>
  <si>
    <t>34°25'32"</t>
  </si>
  <si>
    <t>84°12'43"</t>
  </si>
  <si>
    <t>AMICALOLA CREEK NEAR DAWSONVILLE, GA</t>
  </si>
  <si>
    <t>BRIER CREEK NEAR HIAWASSEE, GA</t>
  </si>
  <si>
    <t>34°50'05"</t>
  </si>
  <si>
    <t>83°42'34"</t>
  </si>
  <si>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GAGES II reference streamgage.</t>
    </r>
  </si>
  <si>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GAGES II non-reference streamgage.</t>
    </r>
  </si>
  <si>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Streamgage not included in GAGES II database.</t>
    </r>
  </si>
  <si>
    <t>HEATH CREEK NEAR ROME, GA</t>
  </si>
  <si>
    <t>34°21'57"</t>
  </si>
  <si>
    <t>85°16'17"</t>
  </si>
  <si>
    <t>Floyd</t>
  </si>
  <si>
    <t>May 9, 1968 - September 30, 1989</t>
  </si>
  <si>
    <t>2</t>
  </si>
  <si>
    <t>May 25, 1984 - September 3, 2007</t>
  </si>
  <si>
    <t>PRECIP (in)</t>
  </si>
  <si>
    <r>
      <t>DRNAREA (mi</t>
    </r>
    <r>
      <rPr>
        <b/>
        <vertAlign val="superscript"/>
        <sz val="11"/>
        <rFont val="Arial Narrow"/>
        <family val="2"/>
      </rPr>
      <t>2</t>
    </r>
    <r>
      <rPr>
        <b/>
        <sz val="11"/>
        <rFont val="Arial Narrow"/>
        <family val="2"/>
      </rPr>
      <t>)</t>
    </r>
  </si>
  <si>
    <t>ELEV (ft)</t>
  </si>
  <si>
    <t>ELEVMAX (ft)</t>
  </si>
  <si>
    <t>LC06SHRUB (percent)</t>
  </si>
  <si>
    <t>STATSNO4AVE (percent)</t>
  </si>
  <si>
    <t>STATSNO10AVE (percent)</t>
  </si>
  <si>
    <t>STATSNO200AVE (percent)</t>
  </si>
  <si>
    <t>STATSSILT (percent)</t>
  </si>
  <si>
    <t>STATSSAND (percent)</t>
  </si>
  <si>
    <t>LC06FOREST (percent)</t>
  </si>
  <si>
    <t>ELEVMIN (ft)</t>
  </si>
  <si>
    <t>WTDEPAVE (in)</t>
  </si>
  <si>
    <t>Statistic</t>
  </si>
  <si>
    <t>M1D10Y</t>
  </si>
  <si>
    <t>M7D10Y</t>
  </si>
  <si>
    <t>M7D10Y01</t>
  </si>
  <si>
    <t>M7D10Y02</t>
  </si>
  <si>
    <t>M7D10Y03</t>
  </si>
  <si>
    <t>M7D10Y04</t>
  </si>
  <si>
    <t>M7D10Y05</t>
  </si>
  <si>
    <t>M7D10Y06</t>
  </si>
  <si>
    <t>M7D10Y07</t>
  </si>
  <si>
    <t>M7D10Y08</t>
  </si>
  <si>
    <t>M7D10Y09</t>
  </si>
  <si>
    <t>M7D10Y10</t>
  </si>
  <si>
    <t>M7D10Y11</t>
  </si>
  <si>
    <t>M7D10Y12</t>
  </si>
  <si>
    <t>QA</t>
  </si>
  <si>
    <t>MSE</t>
  </si>
  <si>
    <t>U</t>
  </si>
  <si>
    <r>
      <t>Table 5.</t>
    </r>
    <r>
      <rPr>
        <sz val="12"/>
        <color indexed="8"/>
        <rFont val="Arial Narrow"/>
        <family val="2"/>
      </rPr>
      <t>  Values used to determine prediction intervals for the regression equations.</t>
    </r>
  </si>
  <si>
    <t>LC06PAST (percent)</t>
  </si>
  <si>
    <r>
      <t>[USGS, U.S. Geological Survey; 1Q10, minimum 1-day average streamflow with a 10-year recurrence interval; ft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/s, cubic foot per second; 7Q10, minimum 7-day average streamflow with a 10-year recurrence interval]</t>
    </r>
  </si>
  <si>
    <r>
      <t xml:space="preserve">[USGS, U.S. Geological Survey; NAD27, North American Datum of 1927; NAD83, North American Datum of 1983; </t>
    </r>
    <r>
      <rPr>
        <vertAlign val="superscript"/>
        <sz val="12"/>
        <rFont val="Arial Narrow"/>
        <family val="2"/>
      </rPr>
      <t>o</t>
    </r>
    <r>
      <rPr>
        <sz val="12"/>
        <rFont val="Arial Narrow"/>
        <family val="2"/>
      </rPr>
      <t xml:space="preserve">, degrees; </t>
    </r>
    <r>
      <rPr>
        <vertAlign val="superscript"/>
        <sz val="12"/>
        <rFont val="Arial Narrow"/>
        <family val="2"/>
      </rPr>
      <t>'</t>
    </r>
    <r>
      <rPr>
        <sz val="12"/>
        <rFont val="Arial Narrow"/>
        <family val="2"/>
      </rPr>
      <t xml:space="preserve">, minutes; </t>
    </r>
    <r>
      <rPr>
        <vertAlign val="superscript"/>
        <sz val="12"/>
        <rFont val="Arial Narrow"/>
        <family val="2"/>
      </rPr>
      <t>"</t>
    </r>
    <r>
      <rPr>
        <sz val="12"/>
        <rFont val="Arial Narrow"/>
        <family val="2"/>
      </rPr>
      <t>, seconds; mi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square mile; in, inches; ft, feet; DRNAREA, drainage area of basin; PRECIP, mean annual precipitation; ELEV, mean basin elevation, ELEVMAX, maximum basin elevation; ELEVMIN, minimum basin elevation; RRMEAN, relief ratio; LC06FOREST, percentage of basin area covered by forest; LC06SHRUB, percentage of basin area covered by shrub</t>
    </r>
    <r>
      <rPr>
        <sz val="12"/>
        <rFont val="Arial Narrow"/>
        <family val="2"/>
      </rPr>
      <t>; LC06PAST, percentage of basin area covered by pasture; STASNO4AVE, Average value of percent by weight of soil material less than 3 inches in size and passing a No. 4 sieve; STASNO10AVE, Average value of percent by weight of soil material less than 3 inches in size and passing a No. 10 sieve; STASNO200AVE, Average value of percent by weight of soil material less than 3 inches in size and passing a No. 200 sieve; STATSSILT, average percent of silt content; STATSSILT, average percent of sand content; WTDEPAVE, Average value of depth to seasonally high water table]</t>
    </r>
  </si>
  <si>
    <r>
      <rPr>
        <i/>
        <sz val="12"/>
        <color theme="1"/>
        <rFont val="Arial Narrow"/>
        <family val="2"/>
      </rPr>
      <t>[MSE</t>
    </r>
    <r>
      <rPr>
        <sz val="12"/>
        <color indexed="8"/>
        <rFont val="Arial Narrow"/>
        <family val="2"/>
      </rPr>
      <t xml:space="preserve">, the mean square error used in equation 3; </t>
    </r>
    <r>
      <rPr>
        <b/>
        <sz val="12"/>
        <color indexed="8"/>
        <rFont val="Arial Narrow"/>
        <family val="2"/>
      </rPr>
      <t>U</t>
    </r>
    <r>
      <rPr>
        <sz val="12"/>
        <color indexed="8"/>
        <rFont val="Arial Narrow"/>
        <family val="2"/>
      </rPr>
      <t>, the covariance matrix used in equation 3; M1D10Y, annual 1-day low flow for a recurrence interval of 10 years, in cubic feet per second;  M7D10Y, annual 7-day low flow for a recurrence interval of 10 years, in cubic feet per second; M7D10Y01, January 7-day low flow for a recurrence interval of 10 years, in cubic feet per second; M7D10Y02, February 7-day low flow for a recurrence interval of 10 years, in cubic feet per second; M7D10Y03, March 7-day low flow for a recurrence interval of 10 years, in cubic feet per second; M7D10Y04, April 7-day low flow for a recurrence interval of 10 years, in cubic feet per second; M7D10Y05, May 7-day low flow for a recurrence interval of 10 years, in cubic feet per second; M7D10Y06, June 7-day low flow for a recurrence interval of 10 years, in cubic feet per second; M7D10Y07, July 7-day low flow for a recurrence interval of 10 years, in cubic feet per second; M7D10Y08, August 7-day low flow for a recurrence interval of 10 years, in cubic feet per second; M7D10Y09, September 7-day low flow for a recurrence interval of 10 years, in cubic feet per second; M7D10Y10, October 7-day low flow for a recurrence interval of 10 years, in cubic feet per second; M7D10Y11, November 7-day low flow for a recurrence interval of 10 years, in cubic feet per second; and M7D10Y12, December 7-day low flow for a recurrence interval of 10 years, in cubic feet per second; QA, mean annual flow, in cfs]</t>
    </r>
  </si>
  <si>
    <t>RRMEAN (unitless)</t>
  </si>
  <si>
    <r>
      <t>Table 1.</t>
    </r>
    <r>
      <rPr>
        <sz val="12"/>
        <rFont val="Arial Narrow"/>
        <family val="2"/>
      </rPr>
      <t> Description of streamgages located in north Georgia and surrounding States that were evaluated for use in the regional regression analysis for north Georgia.</t>
    </r>
  </si>
  <si>
    <r>
      <t>Table 2.</t>
    </r>
    <r>
      <rPr>
        <sz val="12"/>
        <rFont val="Arial Narrow"/>
        <family val="2"/>
      </rPr>
      <t> Selected low-flow frequency and mean annual flow statistics compiled for 56 continuous-record streamgages in north Georgia and surrounding States that were evaluated for use in the low-flow frequency regression analysis for north Georgia,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</si>
</sst>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"/>
    <numFmt numFmtId="165" formatCode="000000000"/>
    <numFmt numFmtId="166" formatCode="0.0"/>
    <numFmt numFmtId="167" formatCode="0.000"/>
    <numFmt numFmtId="169" formatCode="0.0000"/>
  </numFmts>
  <fonts count="16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name val="Arial Narrow"/>
      <family val="2"/>
    </font>
    <font>
      <vertAlign val="superscript"/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i/>
      <sz val="12"/>
      <color theme="1"/>
      <name val="Arial Narrow"/>
      <family val="2"/>
    </font>
    <font>
      <b/>
      <sz val="12"/>
      <color indexed="8"/>
      <name val="Arial Narrow"/>
      <family val="2"/>
    </font>
    <font>
      <b/>
      <i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49" fontId="3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2" fontId="8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1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1" fontId="7" fillId="0" borderId="0" xfId="1" applyNumberFormat="1" applyFont="1" applyBorder="1" applyAlignment="1">
      <alignment horizontal="center" vertical="center"/>
    </xf>
    <xf numFmtId="11" fontId="7" fillId="0" borderId="0" xfId="2" applyNumberFormat="1" applyFont="1" applyBorder="1" applyAlignment="1">
      <alignment horizontal="center" vertical="center"/>
    </xf>
    <xf numFmtId="11" fontId="7" fillId="0" borderId="0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9" fontId="1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1"/>
  <sheetViews>
    <sheetView tabSelected="1" workbookViewId="0">
      <pane ySplit="5" topLeftCell="A6" activePane="bottomLeft" state="frozen"/>
      <selection pane="bottomLeft" activeCell="A2" sqref="A2:J2"/>
    </sheetView>
  </sheetViews>
  <sheetFormatPr defaultRowHeight="15.75" x14ac:dyDescent="0.25"/>
  <cols>
    <col min="1" max="1" width="6.140625" style="1" customWidth="1"/>
    <col min="2" max="2" width="11.28515625" style="10" bestFit="1" customWidth="1"/>
    <col min="3" max="3" width="64" style="4" bestFit="1" customWidth="1"/>
    <col min="4" max="4" width="11.42578125" style="4" customWidth="1"/>
    <col min="5" max="6" width="11.28515625" style="4" customWidth="1"/>
    <col min="7" max="7" width="12.7109375" style="4" bestFit="1" customWidth="1"/>
    <col min="8" max="8" width="13.28515625" style="4" bestFit="1" customWidth="1"/>
    <col min="9" max="9" width="13.5703125" style="4" customWidth="1"/>
    <col min="10" max="13" width="13.5703125" style="59" customWidth="1"/>
    <col min="14" max="14" width="13.5703125" style="54" customWidth="1"/>
    <col min="15" max="17" width="13.5703125" style="59" customWidth="1"/>
    <col min="18" max="18" width="15.7109375" style="59" customWidth="1"/>
    <col min="19" max="19" width="16.42578125" style="59" customWidth="1"/>
    <col min="20" max="20" width="15.85546875" style="59" customWidth="1"/>
    <col min="21" max="23" width="13.5703125" style="59" customWidth="1"/>
    <col min="24" max="24" width="73.5703125" style="2" customWidth="1"/>
    <col min="25" max="16384" width="9.140625" style="1"/>
  </cols>
  <sheetData>
    <row r="1" spans="1:28" s="12" customFormat="1" ht="26.25" customHeight="1" x14ac:dyDescent="0.25">
      <c r="A1" s="5" t="s">
        <v>336</v>
      </c>
      <c r="B1" s="11"/>
      <c r="D1" s="13"/>
      <c r="I1" s="14"/>
      <c r="J1" s="58"/>
      <c r="K1" s="58"/>
      <c r="L1" s="58"/>
      <c r="M1" s="58"/>
      <c r="N1" s="53"/>
      <c r="O1" s="58"/>
      <c r="P1" s="58"/>
      <c r="Q1" s="58"/>
      <c r="R1" s="58"/>
      <c r="S1" s="58"/>
      <c r="T1" s="58"/>
      <c r="U1" s="58"/>
      <c r="V1" s="58"/>
      <c r="W1" s="58"/>
      <c r="X1" s="15"/>
      <c r="Y1" s="14"/>
      <c r="AA1" s="16"/>
      <c r="AB1" s="17"/>
    </row>
    <row r="2" spans="1:28" s="12" customFormat="1" ht="105.75" customHeight="1" x14ac:dyDescent="0.25">
      <c r="A2" s="74" t="s">
        <v>333</v>
      </c>
      <c r="B2" s="74"/>
      <c r="C2" s="74"/>
      <c r="D2" s="74"/>
      <c r="E2" s="74"/>
      <c r="F2" s="74"/>
      <c r="G2" s="74"/>
      <c r="H2" s="74"/>
      <c r="I2" s="74"/>
      <c r="J2" s="74"/>
      <c r="K2" s="58"/>
      <c r="L2" s="58"/>
      <c r="M2" s="58"/>
      <c r="N2" s="53"/>
      <c r="O2" s="58"/>
      <c r="P2" s="58"/>
      <c r="Q2" s="58"/>
      <c r="R2" s="58"/>
      <c r="S2" s="58"/>
      <c r="T2" s="58"/>
      <c r="U2" s="58"/>
      <c r="V2" s="58"/>
      <c r="W2" s="58"/>
      <c r="X2" s="15"/>
      <c r="Y2" s="14"/>
      <c r="AA2" s="16"/>
      <c r="AB2" s="17"/>
    </row>
    <row r="4" spans="1:28" ht="16.5" thickBot="1" x14ac:dyDescent="0.3"/>
    <row r="5" spans="1:28" s="8" customFormat="1" ht="63.75" customHeight="1" thickBot="1" x14ac:dyDescent="0.3">
      <c r="A5" s="73" t="s">
        <v>149</v>
      </c>
      <c r="B5" s="73"/>
      <c r="C5" s="6" t="s">
        <v>153</v>
      </c>
      <c r="D5" s="6" t="s">
        <v>151</v>
      </c>
      <c r="E5" s="6" t="s">
        <v>152</v>
      </c>
      <c r="F5" s="6" t="s">
        <v>150</v>
      </c>
      <c r="G5" s="6" t="s">
        <v>172</v>
      </c>
      <c r="H5" s="6" t="s">
        <v>148</v>
      </c>
      <c r="I5" s="6" t="s">
        <v>300</v>
      </c>
      <c r="J5" s="60" t="s">
        <v>299</v>
      </c>
      <c r="K5" s="60" t="s">
        <v>301</v>
      </c>
      <c r="L5" s="60" t="s">
        <v>302</v>
      </c>
      <c r="M5" s="60" t="s">
        <v>310</v>
      </c>
      <c r="N5" s="55" t="s">
        <v>335</v>
      </c>
      <c r="O5" s="60" t="s">
        <v>309</v>
      </c>
      <c r="P5" s="60" t="s">
        <v>303</v>
      </c>
      <c r="Q5" s="60" t="s">
        <v>331</v>
      </c>
      <c r="R5" s="60" t="s">
        <v>304</v>
      </c>
      <c r="S5" s="60" t="s">
        <v>305</v>
      </c>
      <c r="T5" s="60" t="s">
        <v>306</v>
      </c>
      <c r="U5" s="60" t="s">
        <v>307</v>
      </c>
      <c r="V5" s="60" t="s">
        <v>308</v>
      </c>
      <c r="W5" s="60" t="s">
        <v>311</v>
      </c>
      <c r="X5" s="7" t="s">
        <v>154</v>
      </c>
    </row>
    <row r="6" spans="1:28" ht="30" customHeight="1" x14ac:dyDescent="0.25">
      <c r="A6" s="9">
        <v>1</v>
      </c>
      <c r="B6" s="10">
        <v>2157490</v>
      </c>
      <c r="C6" s="3" t="s">
        <v>176</v>
      </c>
      <c r="D6" s="3" t="s">
        <v>177</v>
      </c>
      <c r="E6" s="3" t="s">
        <v>178</v>
      </c>
      <c r="F6" s="3" t="s">
        <v>38</v>
      </c>
      <c r="G6" s="3" t="s">
        <v>174</v>
      </c>
      <c r="H6" s="3" t="s">
        <v>175</v>
      </c>
      <c r="I6" s="3">
        <v>15.9</v>
      </c>
      <c r="J6" s="52">
        <v>55.285039734960009</v>
      </c>
      <c r="K6" s="52">
        <v>959.73818897637113</v>
      </c>
      <c r="L6" s="52">
        <v>1167.9790026246635</v>
      </c>
      <c r="M6" s="52">
        <v>823.49081364828805</v>
      </c>
      <c r="N6" s="56">
        <v>0.39550666666666701</v>
      </c>
      <c r="O6" s="52">
        <v>43.721917500000004</v>
      </c>
      <c r="P6" s="52">
        <v>0.44491199999999997</v>
      </c>
      <c r="Q6" s="52">
        <v>30.424969999999998</v>
      </c>
      <c r="R6" s="52">
        <v>96.013469999999998</v>
      </c>
      <c r="S6" s="52">
        <v>93.945859999999996</v>
      </c>
      <c r="T6" s="52">
        <v>66.338459999999998</v>
      </c>
      <c r="U6" s="52">
        <v>29.796749999999999</v>
      </c>
      <c r="V6" s="52">
        <v>29.387160000000002</v>
      </c>
      <c r="W6" s="52">
        <v>5.6634200000000003</v>
      </c>
      <c r="X6" s="2" t="s">
        <v>179</v>
      </c>
    </row>
    <row r="7" spans="1:28" ht="30" customHeight="1" x14ac:dyDescent="0.25">
      <c r="A7" s="9">
        <v>1</v>
      </c>
      <c r="B7" s="10">
        <v>2167450</v>
      </c>
      <c r="C7" s="3" t="s">
        <v>180</v>
      </c>
      <c r="D7" s="3" t="s">
        <v>181</v>
      </c>
      <c r="E7" s="3" t="s">
        <v>182</v>
      </c>
      <c r="F7" s="3" t="s">
        <v>34</v>
      </c>
      <c r="G7" s="3" t="s">
        <v>174</v>
      </c>
      <c r="H7" s="3" t="s">
        <v>183</v>
      </c>
      <c r="I7" s="3">
        <v>230</v>
      </c>
      <c r="J7" s="52">
        <v>47.561890077687998</v>
      </c>
      <c r="K7" s="52">
        <v>559.70308398949726</v>
      </c>
      <c r="L7" s="52">
        <v>925.19685039369415</v>
      </c>
      <c r="M7" s="52">
        <v>367.45406824146721</v>
      </c>
      <c r="N7" s="56">
        <v>0.344691176470588</v>
      </c>
      <c r="O7" s="52">
        <v>59.820208799999996</v>
      </c>
      <c r="P7" s="52">
        <v>2.668609</v>
      </c>
      <c r="Q7" s="52">
        <v>16.976289999999999</v>
      </c>
      <c r="R7" s="52">
        <v>94.937460000000002</v>
      </c>
      <c r="S7" s="52">
        <v>92.122489999999999</v>
      </c>
      <c r="T7" s="52">
        <v>61.511470000000003</v>
      </c>
      <c r="U7" s="52">
        <v>29.751259999999998</v>
      </c>
      <c r="V7" s="52">
        <v>33.313870000000001</v>
      </c>
      <c r="W7" s="52">
        <v>5.6225820000000004</v>
      </c>
      <c r="X7" s="2" t="s">
        <v>184</v>
      </c>
    </row>
    <row r="8" spans="1:28" ht="30" customHeight="1" x14ac:dyDescent="0.25">
      <c r="A8" s="9">
        <v>1</v>
      </c>
      <c r="B8" s="10">
        <v>2177000</v>
      </c>
      <c r="C8" s="3" t="s">
        <v>31</v>
      </c>
      <c r="D8" s="3" t="s">
        <v>32</v>
      </c>
      <c r="E8" s="3" t="s">
        <v>33</v>
      </c>
      <c r="F8" s="3" t="s">
        <v>34</v>
      </c>
      <c r="G8" s="3" t="s">
        <v>173</v>
      </c>
      <c r="H8" s="3" t="s">
        <v>125</v>
      </c>
      <c r="I8" s="3">
        <v>207</v>
      </c>
      <c r="J8" s="52">
        <v>76.231842963250131</v>
      </c>
      <c r="K8" s="52">
        <v>2489.1871689709837</v>
      </c>
      <c r="L8" s="52">
        <v>4908.1366400000006</v>
      </c>
      <c r="M8" s="52">
        <v>1164.7310084000001</v>
      </c>
      <c r="N8" s="56">
        <v>0.35381048460005837</v>
      </c>
      <c r="O8" s="52">
        <v>93.147899999999993</v>
      </c>
      <c r="P8" s="52">
        <v>0.59359120108479779</v>
      </c>
      <c r="Q8" s="52">
        <v>1.8082</v>
      </c>
      <c r="R8" s="52">
        <v>91.62956428527869</v>
      </c>
      <c r="S8" s="52">
        <v>87.432739709397168</v>
      </c>
      <c r="T8" s="52">
        <v>49.109208935551344</v>
      </c>
      <c r="U8" s="52">
        <v>35.976295275807729</v>
      </c>
      <c r="V8" s="52">
        <v>43.873656962440371</v>
      </c>
      <c r="W8" s="52">
        <v>5.8383486689756365</v>
      </c>
      <c r="X8" s="2" t="s">
        <v>1</v>
      </c>
    </row>
    <row r="9" spans="1:28" ht="30" customHeight="1" x14ac:dyDescent="0.25">
      <c r="A9" s="9">
        <v>1</v>
      </c>
      <c r="B9" s="10">
        <v>2178400</v>
      </c>
      <c r="C9" s="3" t="s">
        <v>35</v>
      </c>
      <c r="D9" s="3" t="s">
        <v>36</v>
      </c>
      <c r="E9" s="3" t="s">
        <v>37</v>
      </c>
      <c r="F9" s="3" t="s">
        <v>34</v>
      </c>
      <c r="G9" s="3" t="s">
        <v>173</v>
      </c>
      <c r="H9" s="3" t="s">
        <v>144</v>
      </c>
      <c r="I9" s="3">
        <v>58.4</v>
      </c>
      <c r="J9" s="52">
        <v>74.538698232857286</v>
      </c>
      <c r="K9" s="52">
        <v>2904.4377861799212</v>
      </c>
      <c r="L9" s="52">
        <v>5496.0959763999999</v>
      </c>
      <c r="M9" s="52">
        <v>1872.0144956000001</v>
      </c>
      <c r="N9" s="56">
        <v>0.2848786088418791</v>
      </c>
      <c r="O9" s="52">
        <v>94.588899999999995</v>
      </c>
      <c r="P9" s="52">
        <v>0.7583017374276072</v>
      </c>
      <c r="Q9" s="52">
        <v>1.8862000000000001</v>
      </c>
      <c r="R9" s="52">
        <v>91.292903988617979</v>
      </c>
      <c r="S9" s="52">
        <v>86.602611278553354</v>
      </c>
      <c r="T9" s="52">
        <v>47.291698500050082</v>
      </c>
      <c r="U9" s="52">
        <v>35.590765557247167</v>
      </c>
      <c r="V9" s="52">
        <v>45.426579700758197</v>
      </c>
      <c r="W9" s="52">
        <v>5.8544945579154861</v>
      </c>
      <c r="X9" s="2" t="s">
        <v>2</v>
      </c>
    </row>
    <row r="10" spans="1:28" ht="30" customHeight="1" x14ac:dyDescent="0.25">
      <c r="A10" s="9">
        <v>1</v>
      </c>
      <c r="B10" s="10">
        <v>2192500</v>
      </c>
      <c r="C10" s="3" t="s">
        <v>185</v>
      </c>
      <c r="D10" s="3" t="s">
        <v>186</v>
      </c>
      <c r="E10" s="3" t="s">
        <v>187</v>
      </c>
      <c r="F10" s="3" t="s">
        <v>34</v>
      </c>
      <c r="G10" s="3" t="s">
        <v>174</v>
      </c>
      <c r="H10" s="3" t="s">
        <v>188</v>
      </c>
      <c r="I10" s="3">
        <v>217</v>
      </c>
      <c r="J10" s="52">
        <v>48.281181421018005</v>
      </c>
      <c r="K10" s="52">
        <v>602.72572178477265</v>
      </c>
      <c r="L10" s="52">
        <v>833.33333333332735</v>
      </c>
      <c r="M10" s="52">
        <v>387.1391076115458</v>
      </c>
      <c r="N10" s="56">
        <v>0.48316764705882398</v>
      </c>
      <c r="O10" s="52">
        <v>51.05377</v>
      </c>
      <c r="P10" s="52">
        <v>2.5382060000000002</v>
      </c>
      <c r="Q10" s="52">
        <v>25.124949999999998</v>
      </c>
      <c r="R10" s="52">
        <v>95.820670000000007</v>
      </c>
      <c r="S10" s="52">
        <v>93.3429</v>
      </c>
      <c r="T10" s="52">
        <v>63.33258</v>
      </c>
      <c r="U10" s="52">
        <v>29.720569999999999</v>
      </c>
      <c r="V10" s="52">
        <v>32.172890000000002</v>
      </c>
      <c r="W10" s="52">
        <v>5.556673</v>
      </c>
      <c r="X10" s="2" t="s">
        <v>189</v>
      </c>
    </row>
    <row r="11" spans="1:28" ht="30" customHeight="1" x14ac:dyDescent="0.25">
      <c r="A11" s="9">
        <v>1</v>
      </c>
      <c r="B11" s="10">
        <v>2193340</v>
      </c>
      <c r="C11" s="3" t="s">
        <v>39</v>
      </c>
      <c r="D11" s="3" t="s">
        <v>40</v>
      </c>
      <c r="E11" s="3" t="s">
        <v>41</v>
      </c>
      <c r="F11" s="3" t="s">
        <v>34</v>
      </c>
      <c r="G11" s="3" t="s">
        <v>173</v>
      </c>
      <c r="H11" s="3" t="s">
        <v>147</v>
      </c>
      <c r="I11" s="3">
        <v>33.9</v>
      </c>
      <c r="J11" s="52">
        <v>48.288540952949113</v>
      </c>
      <c r="K11" s="52">
        <v>565.49526748348376</v>
      </c>
      <c r="L11" s="52">
        <v>703.3792876</v>
      </c>
      <c r="M11" s="52">
        <v>418.93045960000001</v>
      </c>
      <c r="N11" s="56">
        <v>0.51525896209171151</v>
      </c>
      <c r="O11" s="52">
        <v>64.228399999999993</v>
      </c>
      <c r="P11" s="52">
        <v>3.5279371452446222</v>
      </c>
      <c r="Q11" s="52">
        <v>12.574</v>
      </c>
      <c r="R11" s="52">
        <v>95.087039682607198</v>
      </c>
      <c r="S11" s="52">
        <v>92.781681449463363</v>
      </c>
      <c r="T11" s="52">
        <v>63.694943974615988</v>
      </c>
      <c r="U11" s="52">
        <v>32.725119617883585</v>
      </c>
      <c r="V11" s="52">
        <v>31.477699554215793</v>
      </c>
      <c r="W11" s="52">
        <v>5.8014898810409186</v>
      </c>
      <c r="X11" s="2" t="s">
        <v>3</v>
      </c>
      <c r="Y11" s="1" t="s">
        <v>0</v>
      </c>
    </row>
    <row r="12" spans="1:28" ht="30" customHeight="1" x14ac:dyDescent="0.25">
      <c r="A12" s="9">
        <v>1</v>
      </c>
      <c r="B12" s="10">
        <v>2196000</v>
      </c>
      <c r="C12" s="3" t="s">
        <v>190</v>
      </c>
      <c r="D12" s="3" t="s">
        <v>45</v>
      </c>
      <c r="E12" s="3" t="s">
        <v>191</v>
      </c>
      <c r="F12" s="3" t="s">
        <v>34</v>
      </c>
      <c r="G12" s="3" t="s">
        <v>174</v>
      </c>
      <c r="H12" s="3" t="s">
        <v>192</v>
      </c>
      <c r="I12" s="3">
        <v>545</v>
      </c>
      <c r="J12" s="52">
        <v>48.048228663575003</v>
      </c>
      <c r="K12" s="52">
        <v>465.35203412073162</v>
      </c>
      <c r="L12" s="52">
        <v>669.29133858267244</v>
      </c>
      <c r="M12" s="52">
        <v>193.5695538057729</v>
      </c>
      <c r="N12" s="56">
        <v>0.57130551724137901</v>
      </c>
      <c r="O12" s="52">
        <v>68.504778000000002</v>
      </c>
      <c r="P12" s="52">
        <v>4.8101789999999998</v>
      </c>
      <c r="Q12" s="52">
        <v>8.2397310000000008</v>
      </c>
      <c r="R12" s="52">
        <v>93.412890000000004</v>
      </c>
      <c r="S12" s="52">
        <v>91.010639999999995</v>
      </c>
      <c r="T12" s="52">
        <v>68.815870000000004</v>
      </c>
      <c r="U12" s="52">
        <v>38.37274</v>
      </c>
      <c r="V12" s="52">
        <v>24.21659</v>
      </c>
      <c r="W12" s="52">
        <v>5.2960180000000001</v>
      </c>
      <c r="X12" s="2" t="s">
        <v>193</v>
      </c>
    </row>
    <row r="13" spans="1:28" ht="30" customHeight="1" x14ac:dyDescent="0.25">
      <c r="A13" s="9">
        <v>2</v>
      </c>
      <c r="B13" s="10">
        <v>2197520</v>
      </c>
      <c r="C13" s="3" t="s">
        <v>42</v>
      </c>
      <c r="D13" s="3" t="s">
        <v>43</v>
      </c>
      <c r="E13" s="3" t="s">
        <v>44</v>
      </c>
      <c r="F13" s="3" t="s">
        <v>34</v>
      </c>
      <c r="G13" s="3" t="s">
        <v>173</v>
      </c>
      <c r="H13" s="3" t="s">
        <v>138</v>
      </c>
      <c r="I13" s="3">
        <v>55.6</v>
      </c>
      <c r="J13" s="52">
        <v>49.328899914065737</v>
      </c>
      <c r="K13" s="52">
        <v>472.55073540485341</v>
      </c>
      <c r="L13" s="52">
        <v>611.02364160000002</v>
      </c>
      <c r="M13" s="52">
        <v>334.0879372</v>
      </c>
      <c r="N13" s="56">
        <v>0.49998175029414299</v>
      </c>
      <c r="O13" s="52">
        <v>56.531600000000005</v>
      </c>
      <c r="P13" s="52">
        <v>3.6917509234040971</v>
      </c>
      <c r="Q13" s="52">
        <v>14.1402</v>
      </c>
      <c r="R13" s="52">
        <v>95.588766142338827</v>
      </c>
      <c r="S13" s="52">
        <v>93.310937221747494</v>
      </c>
      <c r="T13" s="52">
        <v>53.330896300782697</v>
      </c>
      <c r="U13" s="52">
        <v>26.814709500415454</v>
      </c>
      <c r="V13" s="52">
        <v>42.681012813343777</v>
      </c>
      <c r="W13" s="52">
        <v>5.7674065543184154</v>
      </c>
      <c r="X13" s="2" t="s">
        <v>4</v>
      </c>
    </row>
    <row r="14" spans="1:28" ht="30" customHeight="1" x14ac:dyDescent="0.25">
      <c r="A14" s="9">
        <v>1</v>
      </c>
      <c r="B14" s="10">
        <v>2212600</v>
      </c>
      <c r="C14" s="3" t="s">
        <v>46</v>
      </c>
      <c r="D14" s="3" t="s">
        <v>47</v>
      </c>
      <c r="E14" s="3" t="s">
        <v>48</v>
      </c>
      <c r="F14" s="3" t="s">
        <v>34</v>
      </c>
      <c r="G14" s="3" t="s">
        <v>173</v>
      </c>
      <c r="H14" s="3" t="s">
        <v>136</v>
      </c>
      <c r="I14" s="3">
        <v>72.2</v>
      </c>
      <c r="J14" s="52">
        <v>48.093962147008234</v>
      </c>
      <c r="K14" s="52">
        <v>525.30155604401079</v>
      </c>
      <c r="L14" s="52">
        <v>722.440968</v>
      </c>
      <c r="M14" s="52">
        <v>368.93045800000004</v>
      </c>
      <c r="N14" s="56">
        <v>0.44233790402443979</v>
      </c>
      <c r="O14" s="52">
        <v>83.293499999999995</v>
      </c>
      <c r="P14" s="52">
        <v>0.63740596826369089</v>
      </c>
      <c r="Q14" s="52">
        <v>8.0116999999999994</v>
      </c>
      <c r="R14" s="52">
        <v>94.011149354358835</v>
      </c>
      <c r="S14" s="52">
        <v>90.560308602762731</v>
      </c>
      <c r="T14" s="52">
        <v>58.230627370879077</v>
      </c>
      <c r="U14" s="52">
        <v>30.429008155297865</v>
      </c>
      <c r="V14" s="52">
        <v>35.703226778509652</v>
      </c>
      <c r="W14" s="52">
        <v>5.6175375245201309</v>
      </c>
      <c r="X14" s="2" t="s">
        <v>5</v>
      </c>
    </row>
    <row r="15" spans="1:28" ht="30" customHeight="1" x14ac:dyDescent="0.25">
      <c r="A15" s="9">
        <v>1</v>
      </c>
      <c r="B15" s="10">
        <v>2213050</v>
      </c>
      <c r="C15" s="3" t="s">
        <v>49</v>
      </c>
      <c r="D15" s="3" t="s">
        <v>50</v>
      </c>
      <c r="E15" s="3" t="s">
        <v>51</v>
      </c>
      <c r="F15" s="3" t="s">
        <v>34</v>
      </c>
      <c r="G15" s="3" t="s">
        <v>173</v>
      </c>
      <c r="H15" s="3" t="s">
        <v>136</v>
      </c>
      <c r="I15" s="3">
        <v>31.3</v>
      </c>
      <c r="J15" s="52">
        <v>47.643999273126774</v>
      </c>
      <c r="K15" s="52">
        <v>520.76560343757637</v>
      </c>
      <c r="L15" s="52">
        <v>680.34779079999998</v>
      </c>
      <c r="M15" s="52">
        <v>379.79003840000001</v>
      </c>
      <c r="N15" s="56">
        <v>0.46904651073500764</v>
      </c>
      <c r="O15" s="52">
        <v>59.814</v>
      </c>
      <c r="P15" s="52">
        <v>3.2103407232721892</v>
      </c>
      <c r="Q15" s="52">
        <v>14.0427</v>
      </c>
      <c r="R15" s="52">
        <v>94.298133741386835</v>
      </c>
      <c r="S15" s="52">
        <v>91.357262991398372</v>
      </c>
      <c r="T15" s="52">
        <v>58.875630941322399</v>
      </c>
      <c r="U15" s="52">
        <v>30.46501481870915</v>
      </c>
      <c r="V15" s="52">
        <v>35.56974243531846</v>
      </c>
      <c r="W15" s="52">
        <v>5.7490087108590648</v>
      </c>
      <c r="X15" s="2" t="s">
        <v>6</v>
      </c>
    </row>
    <row r="16" spans="1:28" ht="30" customHeight="1" x14ac:dyDescent="0.25">
      <c r="A16" s="9">
        <v>1</v>
      </c>
      <c r="B16" s="10">
        <v>2220550</v>
      </c>
      <c r="C16" s="3" t="s">
        <v>52</v>
      </c>
      <c r="D16" s="3" t="s">
        <v>53</v>
      </c>
      <c r="E16" s="3" t="s">
        <v>54</v>
      </c>
      <c r="F16" s="3" t="s">
        <v>34</v>
      </c>
      <c r="G16" s="3" t="s">
        <v>173</v>
      </c>
      <c r="H16" s="3" t="s">
        <v>130</v>
      </c>
      <c r="I16" s="3">
        <v>16.600000000000001</v>
      </c>
      <c r="J16" s="52">
        <v>47.794522205988564</v>
      </c>
      <c r="K16" s="52">
        <v>547.39477443606711</v>
      </c>
      <c r="L16" s="52">
        <v>744.22574559999998</v>
      </c>
      <c r="M16" s="52">
        <v>395.47245359999999</v>
      </c>
      <c r="N16" s="56">
        <v>0.43561544599288576</v>
      </c>
      <c r="O16" s="52">
        <v>69.540199999999999</v>
      </c>
      <c r="P16" s="52">
        <v>4.9358894559940243</v>
      </c>
      <c r="Q16" s="52">
        <v>5.4628999999999994</v>
      </c>
      <c r="R16" s="52">
        <v>94.462114377919718</v>
      </c>
      <c r="S16" s="52">
        <v>91.220612559034066</v>
      </c>
      <c r="T16" s="52">
        <v>60.135721088118963</v>
      </c>
      <c r="U16" s="52">
        <v>31.503251533703995</v>
      </c>
      <c r="V16" s="52">
        <v>34.098350048642374</v>
      </c>
      <c r="W16" s="52">
        <v>5.6033981338523846</v>
      </c>
      <c r="X16" s="2" t="s">
        <v>8</v>
      </c>
    </row>
    <row r="17" spans="1:24" ht="30" customHeight="1" x14ac:dyDescent="0.25">
      <c r="A17" s="9">
        <v>1</v>
      </c>
      <c r="B17" s="10">
        <v>2221000</v>
      </c>
      <c r="C17" s="3" t="s">
        <v>55</v>
      </c>
      <c r="D17" s="3" t="s">
        <v>56</v>
      </c>
      <c r="E17" s="3" t="s">
        <v>57</v>
      </c>
      <c r="F17" s="3" t="s">
        <v>34</v>
      </c>
      <c r="G17" s="3" t="s">
        <v>173</v>
      </c>
      <c r="H17" s="3" t="s">
        <v>135</v>
      </c>
      <c r="I17" s="3">
        <v>23.3</v>
      </c>
      <c r="J17" s="52">
        <v>48.834728240966797</v>
      </c>
      <c r="K17" s="52">
        <v>652.20451620864333</v>
      </c>
      <c r="L17" s="52">
        <v>805.34779480000009</v>
      </c>
      <c r="M17" s="52">
        <v>499.01576400000005</v>
      </c>
      <c r="N17" s="56">
        <v>0.50007422275948055</v>
      </c>
      <c r="O17" s="52">
        <v>63.625</v>
      </c>
      <c r="P17" s="52">
        <v>3.2400984560304318</v>
      </c>
      <c r="Q17" s="52">
        <v>12.0519</v>
      </c>
      <c r="R17" s="52">
        <v>94.177537966785778</v>
      </c>
      <c r="S17" s="52">
        <v>91.042884228751134</v>
      </c>
      <c r="T17" s="52">
        <v>58.432522597632108</v>
      </c>
      <c r="U17" s="52">
        <v>29.928088353586265</v>
      </c>
      <c r="V17" s="52">
        <v>35.834593720655398</v>
      </c>
      <c r="W17" s="52">
        <v>5.7324852030160818</v>
      </c>
      <c r="X17" s="2" t="s">
        <v>9</v>
      </c>
    </row>
    <row r="18" spans="1:24" ht="30" customHeight="1" x14ac:dyDescent="0.25">
      <c r="A18" s="9">
        <v>1</v>
      </c>
      <c r="B18" s="10">
        <v>2221525</v>
      </c>
      <c r="C18" s="3" t="s">
        <v>58</v>
      </c>
      <c r="D18" s="3" t="s">
        <v>59</v>
      </c>
      <c r="E18" s="3" t="s">
        <v>60</v>
      </c>
      <c r="F18" s="3" t="s">
        <v>34</v>
      </c>
      <c r="G18" s="3" t="s">
        <v>173</v>
      </c>
      <c r="H18" s="3" t="s">
        <v>143</v>
      </c>
      <c r="I18" s="3">
        <v>190</v>
      </c>
      <c r="J18" s="52">
        <v>48.523181915283203</v>
      </c>
      <c r="K18" s="52">
        <v>579.44263057338389</v>
      </c>
      <c r="L18" s="52">
        <v>805.34779480000009</v>
      </c>
      <c r="M18" s="52">
        <v>374.31103560000003</v>
      </c>
      <c r="N18" s="56">
        <v>0.47590278693192217</v>
      </c>
      <c r="O18" s="52">
        <v>60.469200000000001</v>
      </c>
      <c r="P18" s="52">
        <v>1.6716962209964898</v>
      </c>
      <c r="Q18" s="52">
        <v>14.696600000000002</v>
      </c>
      <c r="R18" s="52">
        <v>94.177160490855911</v>
      </c>
      <c r="S18" s="52">
        <v>91.030753100682105</v>
      </c>
      <c r="T18" s="52">
        <v>58.443735736578496</v>
      </c>
      <c r="U18" s="52">
        <v>29.94727516518617</v>
      </c>
      <c r="V18" s="52">
        <v>35.813199565843448</v>
      </c>
      <c r="W18" s="52">
        <v>5.7274807553598617</v>
      </c>
      <c r="X18" s="2" t="s">
        <v>30</v>
      </c>
    </row>
    <row r="19" spans="1:24" ht="30" customHeight="1" x14ac:dyDescent="0.25">
      <c r="A19" s="9">
        <v>3</v>
      </c>
      <c r="B19" s="10">
        <v>2333000</v>
      </c>
      <c r="C19" s="3" t="s">
        <v>61</v>
      </c>
      <c r="D19" s="3" t="s">
        <v>62</v>
      </c>
      <c r="E19" s="3" t="s">
        <v>63</v>
      </c>
      <c r="F19" s="3" t="s">
        <v>34</v>
      </c>
      <c r="G19" s="3" t="s">
        <v>173</v>
      </c>
      <c r="H19" s="3" t="s">
        <v>129</v>
      </c>
      <c r="I19" s="3">
        <v>576</v>
      </c>
      <c r="J19" s="52">
        <v>64.570723000000001</v>
      </c>
      <c r="K19" s="52">
        <v>1556.5472274997983</v>
      </c>
      <c r="L19" s="52">
        <v>4411.7127396000005</v>
      </c>
      <c r="M19" s="52">
        <v>1069.6850736000001</v>
      </c>
      <c r="N19" s="56">
        <v>0.14567867251754765</v>
      </c>
      <c r="O19" s="52">
        <v>62.811700000000002</v>
      </c>
      <c r="P19" s="52">
        <v>0.71779999999999999</v>
      </c>
      <c r="Q19" s="52">
        <v>17.104299999999999</v>
      </c>
      <c r="R19" s="52">
        <v>92.710696999999996</v>
      </c>
      <c r="S19" s="52">
        <v>88.750264000000001</v>
      </c>
      <c r="T19" s="52">
        <v>55.041310000000003</v>
      </c>
      <c r="U19" s="52">
        <v>31.380416</v>
      </c>
      <c r="V19" s="52">
        <v>38.067306000000002</v>
      </c>
      <c r="W19" s="52">
        <v>5.6879249999999999</v>
      </c>
      <c r="X19" s="2" t="s">
        <v>29</v>
      </c>
    </row>
    <row r="20" spans="1:24" ht="30" customHeight="1" x14ac:dyDescent="0.25">
      <c r="A20" s="9">
        <v>2</v>
      </c>
      <c r="B20" s="10">
        <v>2333500</v>
      </c>
      <c r="C20" s="3" t="s">
        <v>64</v>
      </c>
      <c r="D20" s="3" t="s">
        <v>65</v>
      </c>
      <c r="E20" s="3" t="s">
        <v>66</v>
      </c>
      <c r="F20" s="3" t="s">
        <v>38</v>
      </c>
      <c r="G20" s="3" t="s">
        <v>173</v>
      </c>
      <c r="H20" s="3" t="s">
        <v>137</v>
      </c>
      <c r="I20" s="3">
        <v>153</v>
      </c>
      <c r="J20" s="52">
        <v>68.153221093154542</v>
      </c>
      <c r="K20" s="52">
        <v>1818.9326899336284</v>
      </c>
      <c r="L20" s="52">
        <v>4458.3334759999998</v>
      </c>
      <c r="M20" s="52">
        <v>1130.8399312000001</v>
      </c>
      <c r="N20" s="56">
        <v>0.20679011077540235</v>
      </c>
      <c r="O20" s="52">
        <v>77.283999999999992</v>
      </c>
      <c r="P20" s="52">
        <v>0.71213795999935392</v>
      </c>
      <c r="Q20" s="52">
        <v>9.4908999999999999</v>
      </c>
      <c r="R20" s="52">
        <v>90.597393726581217</v>
      </c>
      <c r="S20" s="52">
        <v>85.879804576340305</v>
      </c>
      <c r="T20" s="52">
        <v>52.105154076898167</v>
      </c>
      <c r="U20" s="52">
        <v>34.479959245712614</v>
      </c>
      <c r="V20" s="52">
        <v>39.411653651085437</v>
      </c>
      <c r="W20" s="52">
        <v>5.6867445838687285</v>
      </c>
      <c r="X20" s="2" t="s">
        <v>10</v>
      </c>
    </row>
    <row r="21" spans="1:24" ht="30" customHeight="1" x14ac:dyDescent="0.25">
      <c r="A21" s="9">
        <v>1</v>
      </c>
      <c r="B21" s="10">
        <v>2338523</v>
      </c>
      <c r="C21" s="3" t="s">
        <v>281</v>
      </c>
      <c r="D21" s="3" t="s">
        <v>67</v>
      </c>
      <c r="E21" s="3" t="s">
        <v>68</v>
      </c>
      <c r="F21" s="3" t="s">
        <v>34</v>
      </c>
      <c r="G21" s="3" t="s">
        <v>173</v>
      </c>
      <c r="H21" s="3" t="s">
        <v>133</v>
      </c>
      <c r="I21" s="3">
        <v>16.8</v>
      </c>
      <c r="J21" s="52">
        <v>55.045550282796221</v>
      </c>
      <c r="K21" s="52">
        <v>1151.7743421426819</v>
      </c>
      <c r="L21" s="52">
        <v>1526.0499176000001</v>
      </c>
      <c r="M21" s="52">
        <v>912.89373000000001</v>
      </c>
      <c r="N21" s="56">
        <v>0.38959178260550897</v>
      </c>
      <c r="O21" s="52">
        <v>73.8035</v>
      </c>
      <c r="P21" s="52">
        <v>4.4997806513610055</v>
      </c>
      <c r="Q21" s="52">
        <v>10.1256</v>
      </c>
      <c r="R21" s="52">
        <v>91.283624223420944</v>
      </c>
      <c r="S21" s="52">
        <v>86.992080731090567</v>
      </c>
      <c r="T21" s="52">
        <v>56.89679659574621</v>
      </c>
      <c r="U21" s="52">
        <v>32.702436632522463</v>
      </c>
      <c r="V21" s="52">
        <v>34.541180385809433</v>
      </c>
      <c r="W21" s="52">
        <v>5.7681170079670911</v>
      </c>
      <c r="X21" s="2" t="s">
        <v>11</v>
      </c>
    </row>
    <row r="22" spans="1:24" ht="30" customHeight="1" x14ac:dyDescent="0.25">
      <c r="A22" s="9">
        <v>3</v>
      </c>
      <c r="B22" s="10">
        <v>2339000</v>
      </c>
      <c r="C22" s="3" t="s">
        <v>69</v>
      </c>
      <c r="D22" s="3" t="s">
        <v>70</v>
      </c>
      <c r="E22" s="3" t="s">
        <v>71</v>
      </c>
      <c r="F22" s="3" t="s">
        <v>34</v>
      </c>
      <c r="G22" s="3" t="s">
        <v>173</v>
      </c>
      <c r="H22" s="3" t="s">
        <v>146</v>
      </c>
      <c r="I22" s="3">
        <v>182</v>
      </c>
      <c r="J22" s="52">
        <v>51.971834999999999</v>
      </c>
      <c r="K22" s="52">
        <v>781.97408378301236</v>
      </c>
      <c r="L22" s="52">
        <v>984.71131760000003</v>
      </c>
      <c r="M22" s="52">
        <v>634.21918040000003</v>
      </c>
      <c r="N22" s="56">
        <v>0.42156410287372442</v>
      </c>
      <c r="O22" s="52">
        <v>58.904299999999999</v>
      </c>
      <c r="P22" s="52">
        <v>4.2555000000000005</v>
      </c>
      <c r="Q22" s="52">
        <v>13.087399999999999</v>
      </c>
      <c r="R22" s="52">
        <v>95.078357999999994</v>
      </c>
      <c r="S22" s="52">
        <v>92.597232000000005</v>
      </c>
      <c r="T22" s="52">
        <v>60.775680000000001</v>
      </c>
      <c r="U22" s="52">
        <v>30.016548</v>
      </c>
      <c r="V22" s="52">
        <v>34.353352999999998</v>
      </c>
      <c r="W22" s="52">
        <v>5.8770389999999999</v>
      </c>
      <c r="X22" s="2" t="s">
        <v>12</v>
      </c>
    </row>
    <row r="23" spans="1:24" ht="30" customHeight="1" x14ac:dyDescent="0.25">
      <c r="A23" s="9">
        <v>2</v>
      </c>
      <c r="B23" s="10">
        <v>2340500</v>
      </c>
      <c r="C23" s="3" t="s">
        <v>72</v>
      </c>
      <c r="D23" s="3" t="s">
        <v>73</v>
      </c>
      <c r="E23" s="3" t="s">
        <v>74</v>
      </c>
      <c r="F23" s="3" t="s">
        <v>34</v>
      </c>
      <c r="G23" s="3" t="s">
        <v>173</v>
      </c>
      <c r="H23" s="3" t="s">
        <v>132</v>
      </c>
      <c r="I23" s="3">
        <v>61.7</v>
      </c>
      <c r="J23" s="52">
        <v>50.422007939901697</v>
      </c>
      <c r="K23" s="52">
        <v>763.69043094910501</v>
      </c>
      <c r="L23" s="52">
        <v>1304.4291756</v>
      </c>
      <c r="M23" s="52">
        <v>542.74936120000007</v>
      </c>
      <c r="N23" s="56">
        <v>0.29007079559164561</v>
      </c>
      <c r="O23" s="52">
        <v>71.2119</v>
      </c>
      <c r="P23" s="52">
        <v>2.6650617047845113</v>
      </c>
      <c r="Q23" s="52">
        <v>5.7733999999999996</v>
      </c>
      <c r="R23" s="52">
        <v>91.713853296906976</v>
      </c>
      <c r="S23" s="52">
        <v>88.471684697169167</v>
      </c>
      <c r="T23" s="52">
        <v>55.8113694457926</v>
      </c>
      <c r="U23" s="52">
        <v>30.189968613938035</v>
      </c>
      <c r="V23" s="52">
        <v>37.205727821486775</v>
      </c>
      <c r="W23" s="52">
        <v>5.8084599509634822</v>
      </c>
      <c r="X23" s="2" t="s">
        <v>27</v>
      </c>
    </row>
    <row r="24" spans="1:24" ht="30" customHeight="1" x14ac:dyDescent="0.25">
      <c r="A24" s="9">
        <v>2</v>
      </c>
      <c r="B24" s="10">
        <v>2379500</v>
      </c>
      <c r="C24" s="3" t="s">
        <v>75</v>
      </c>
      <c r="D24" s="3" t="s">
        <v>76</v>
      </c>
      <c r="E24" s="3" t="s">
        <v>77</v>
      </c>
      <c r="F24" s="3" t="s">
        <v>34</v>
      </c>
      <c r="G24" s="3" t="s">
        <v>173</v>
      </c>
      <c r="H24" s="3" t="s">
        <v>128</v>
      </c>
      <c r="I24" s="3">
        <v>134</v>
      </c>
      <c r="J24" s="52">
        <v>65.621898314841189</v>
      </c>
      <c r="K24" s="52">
        <v>1989.7399885245816</v>
      </c>
      <c r="L24" s="52">
        <v>3999.4423852</v>
      </c>
      <c r="M24" s="52">
        <v>1257.8084392000001</v>
      </c>
      <c r="N24" s="56">
        <v>0.26696910081393538</v>
      </c>
      <c r="O24" s="52">
        <v>86.717399999999998</v>
      </c>
      <c r="P24" s="52">
        <v>0.71432271432271432</v>
      </c>
      <c r="Q24" s="52">
        <v>5.5625</v>
      </c>
      <c r="R24" s="52">
        <v>91.108038372345945</v>
      </c>
      <c r="S24" s="52">
        <v>85.48573675036819</v>
      </c>
      <c r="T24" s="52">
        <v>45.245157360498631</v>
      </c>
      <c r="U24" s="52">
        <v>34.75634005136159</v>
      </c>
      <c r="V24" s="52">
        <v>47.02388471494546</v>
      </c>
      <c r="W24" s="52">
        <v>5.5998865755354847</v>
      </c>
      <c r="X24" s="2" t="s">
        <v>13</v>
      </c>
    </row>
    <row r="25" spans="1:24" ht="30" customHeight="1" x14ac:dyDescent="0.25">
      <c r="A25" s="9">
        <v>3</v>
      </c>
      <c r="B25" s="10">
        <v>2380000</v>
      </c>
      <c r="C25" s="3" t="s">
        <v>78</v>
      </c>
      <c r="D25" s="3" t="s">
        <v>79</v>
      </c>
      <c r="E25" s="3" t="s">
        <v>80</v>
      </c>
      <c r="F25" s="3" t="s">
        <v>34</v>
      </c>
      <c r="G25" s="3" t="s">
        <v>173</v>
      </c>
      <c r="H25" s="3" t="s">
        <v>128</v>
      </c>
      <c r="I25" s="3">
        <v>92.1</v>
      </c>
      <c r="J25" s="52">
        <v>65.033162000000004</v>
      </c>
      <c r="K25" s="52">
        <v>1883.5840712326938</v>
      </c>
      <c r="L25" s="52">
        <v>4047.2770324000003</v>
      </c>
      <c r="M25" s="52">
        <v>1236.1220868</v>
      </c>
      <c r="N25" s="56">
        <v>0.2303188536249475</v>
      </c>
      <c r="O25" s="52">
        <v>87.971800000000002</v>
      </c>
      <c r="P25" s="52">
        <v>0.48299999999999998</v>
      </c>
      <c r="Q25" s="52">
        <v>3.7292999999999998</v>
      </c>
      <c r="R25" s="52">
        <v>87.720141999999996</v>
      </c>
      <c r="S25" s="52">
        <v>81.422473999999994</v>
      </c>
      <c r="T25" s="52">
        <v>44.140813999999999</v>
      </c>
      <c r="U25" s="52">
        <v>35.932811000000001</v>
      </c>
      <c r="V25" s="52">
        <v>45.150019</v>
      </c>
      <c r="W25" s="52">
        <v>5.6699440000000001</v>
      </c>
      <c r="X25" s="2" t="s">
        <v>14</v>
      </c>
    </row>
    <row r="26" spans="1:24" ht="30" customHeight="1" x14ac:dyDescent="0.25">
      <c r="A26" s="9">
        <v>1</v>
      </c>
      <c r="B26" s="10">
        <v>2381600</v>
      </c>
      <c r="C26" s="3" t="s">
        <v>81</v>
      </c>
      <c r="D26" s="3" t="s">
        <v>82</v>
      </c>
      <c r="E26" s="3" t="s">
        <v>83</v>
      </c>
      <c r="F26" s="3" t="s">
        <v>34</v>
      </c>
      <c r="G26" s="3" t="s">
        <v>173</v>
      </c>
      <c r="H26" s="3" t="s">
        <v>128</v>
      </c>
      <c r="I26" s="3">
        <v>9.99</v>
      </c>
      <c r="J26" s="52">
        <v>63.815361680655641</v>
      </c>
      <c r="K26" s="52">
        <v>1699.8763698053131</v>
      </c>
      <c r="L26" s="52">
        <v>2768.3071752000001</v>
      </c>
      <c r="M26" s="52">
        <v>1315.1575224000001</v>
      </c>
      <c r="N26" s="56">
        <v>0.26474826365200438</v>
      </c>
      <c r="O26" s="52">
        <v>88.365099999999998</v>
      </c>
      <c r="P26" s="52">
        <v>0.54748295571930305</v>
      </c>
      <c r="Q26" s="52">
        <v>5.5815999999999999</v>
      </c>
      <c r="R26" s="52">
        <v>91.879703484155996</v>
      </c>
      <c r="S26" s="52">
        <v>86.365290848400662</v>
      </c>
      <c r="T26" s="52">
        <v>44.896006866964491</v>
      </c>
      <c r="U26" s="52">
        <v>32.874658442906224</v>
      </c>
      <c r="V26" s="52">
        <v>47.996413466723716</v>
      </c>
      <c r="W26" s="52">
        <v>5.6343904103492903</v>
      </c>
      <c r="X26" s="2" t="s">
        <v>7</v>
      </c>
    </row>
    <row r="27" spans="1:24" ht="30" customHeight="1" x14ac:dyDescent="0.25">
      <c r="A27" s="9">
        <v>3</v>
      </c>
      <c r="B27" s="10">
        <v>2382000</v>
      </c>
      <c r="C27" s="3" t="s">
        <v>84</v>
      </c>
      <c r="D27" s="3" t="s">
        <v>85</v>
      </c>
      <c r="E27" s="3" t="s">
        <v>86</v>
      </c>
      <c r="F27" s="3" t="s">
        <v>34</v>
      </c>
      <c r="G27" s="3" t="s">
        <v>173</v>
      </c>
      <c r="H27" s="3" t="s">
        <v>141</v>
      </c>
      <c r="I27" s="3">
        <v>21.3</v>
      </c>
      <c r="J27" s="52">
        <v>58.887970000000003</v>
      </c>
      <c r="K27" s="52">
        <v>1297.6398821740811</v>
      </c>
      <c r="L27" s="52">
        <v>2351.5092616000002</v>
      </c>
      <c r="M27" s="52">
        <v>1053.1824484000001</v>
      </c>
      <c r="N27" s="56">
        <v>0.18828651714552835</v>
      </c>
      <c r="O27" s="52">
        <v>60.986200000000004</v>
      </c>
      <c r="P27" s="52">
        <v>1.7022999999999999</v>
      </c>
      <c r="Q27" s="52">
        <v>21.697500000000002</v>
      </c>
      <c r="R27" s="52">
        <v>89.502306000000004</v>
      </c>
      <c r="S27" s="52">
        <v>84.472892000000002</v>
      </c>
      <c r="T27" s="52">
        <v>48.378942000000002</v>
      </c>
      <c r="U27" s="52">
        <v>35.609865999999997</v>
      </c>
      <c r="V27" s="52">
        <v>42.447023000000002</v>
      </c>
      <c r="W27" s="52">
        <v>5.6470070000000003</v>
      </c>
      <c r="X27" s="2" t="s">
        <v>15</v>
      </c>
    </row>
    <row r="28" spans="1:24" ht="30" customHeight="1" x14ac:dyDescent="0.25">
      <c r="A28" s="9">
        <v>2</v>
      </c>
      <c r="B28" s="10">
        <v>2382200</v>
      </c>
      <c r="C28" s="3" t="s">
        <v>87</v>
      </c>
      <c r="D28" s="3" t="s">
        <v>88</v>
      </c>
      <c r="E28" s="3" t="s">
        <v>89</v>
      </c>
      <c r="F28" s="3" t="s">
        <v>38</v>
      </c>
      <c r="G28" s="3" t="s">
        <v>173</v>
      </c>
      <c r="H28" s="3" t="s">
        <v>141</v>
      </c>
      <c r="I28" s="3">
        <v>119</v>
      </c>
      <c r="J28" s="52">
        <v>60.233481238870063</v>
      </c>
      <c r="K28" s="52">
        <v>1363.6069156551594</v>
      </c>
      <c r="L28" s="52">
        <v>2829.0355236</v>
      </c>
      <c r="M28" s="52">
        <v>891.86354560000007</v>
      </c>
      <c r="N28" s="56">
        <v>0.24352167768924815</v>
      </c>
      <c r="O28" s="52">
        <v>76.832999999999998</v>
      </c>
      <c r="P28" s="52">
        <v>1.342892083530618</v>
      </c>
      <c r="Q28" s="52">
        <v>10.049800000000001</v>
      </c>
      <c r="R28" s="52">
        <v>87.516863181253768</v>
      </c>
      <c r="S28" s="52">
        <v>81.49253708387424</v>
      </c>
      <c r="T28" s="52">
        <v>45.130336992554263</v>
      </c>
      <c r="U28" s="52">
        <v>35.272575679850135</v>
      </c>
      <c r="V28" s="52">
        <v>43.908756034424883</v>
      </c>
      <c r="W28" s="52">
        <v>5.6419654051781007</v>
      </c>
      <c r="X28" s="2" t="s">
        <v>16</v>
      </c>
    </row>
    <row r="29" spans="1:24" ht="30" customHeight="1" x14ac:dyDescent="0.25">
      <c r="A29" s="9">
        <v>2</v>
      </c>
      <c r="B29" s="10">
        <v>2383000</v>
      </c>
      <c r="C29" s="3" t="s">
        <v>90</v>
      </c>
      <c r="D29" s="3" t="s">
        <v>91</v>
      </c>
      <c r="E29" s="3" t="s">
        <v>92</v>
      </c>
      <c r="F29" s="3" t="s">
        <v>34</v>
      </c>
      <c r="G29" s="3" t="s">
        <v>173</v>
      </c>
      <c r="H29" s="3" t="s">
        <v>123</v>
      </c>
      <c r="I29" s="3">
        <v>6.17</v>
      </c>
      <c r="J29" s="52">
        <v>53.129582468668623</v>
      </c>
      <c r="K29" s="52">
        <v>875.98889029890199</v>
      </c>
      <c r="L29" s="52">
        <v>1071.9488532</v>
      </c>
      <c r="M29" s="52">
        <v>756.56170400000008</v>
      </c>
      <c r="N29" s="56">
        <v>0.37866852407219748</v>
      </c>
      <c r="O29" s="52">
        <v>64.591499999999996</v>
      </c>
      <c r="P29" s="52">
        <v>4.5028142589118199</v>
      </c>
      <c r="Q29" s="52">
        <v>20.740200000000002</v>
      </c>
      <c r="R29" s="52">
        <v>83.77927502610892</v>
      </c>
      <c r="S29" s="52">
        <v>77.442422663045292</v>
      </c>
      <c r="T29" s="52">
        <v>61.846005531735088</v>
      </c>
      <c r="U29" s="52">
        <v>41.879192576363018</v>
      </c>
      <c r="V29" s="52">
        <v>20.119606115167397</v>
      </c>
      <c r="W29" s="52">
        <v>4.6693065370041644</v>
      </c>
      <c r="X29" s="2" t="s">
        <v>17</v>
      </c>
    </row>
    <row r="30" spans="1:24" ht="30" customHeight="1" x14ac:dyDescent="0.25">
      <c r="A30" s="9">
        <v>1</v>
      </c>
      <c r="B30" s="10">
        <v>2384540</v>
      </c>
      <c r="C30" s="3" t="s">
        <v>93</v>
      </c>
      <c r="D30" s="3" t="s">
        <v>94</v>
      </c>
      <c r="E30" s="3" t="s">
        <v>95</v>
      </c>
      <c r="F30" s="3" t="s">
        <v>34</v>
      </c>
      <c r="G30" s="3" t="s">
        <v>173</v>
      </c>
      <c r="H30" s="3" t="s">
        <v>140</v>
      </c>
      <c r="I30" s="3">
        <v>8.24</v>
      </c>
      <c r="J30" s="52">
        <v>67.927448431650802</v>
      </c>
      <c r="K30" s="52">
        <v>2170.4587573356939</v>
      </c>
      <c r="L30" s="52">
        <v>3695.3741340000001</v>
      </c>
      <c r="M30" s="52">
        <v>911.87666960000001</v>
      </c>
      <c r="N30" s="56">
        <v>0.45215851777576122</v>
      </c>
      <c r="O30" s="52">
        <v>98.103399999999993</v>
      </c>
      <c r="P30" s="52">
        <v>2.1073039153706747E-2</v>
      </c>
      <c r="Q30" s="52">
        <v>0</v>
      </c>
      <c r="R30" s="52">
        <v>82.999864827219767</v>
      </c>
      <c r="S30" s="52">
        <v>75.759815790451825</v>
      </c>
      <c r="T30" s="52">
        <v>43.628644580102211</v>
      </c>
      <c r="U30" s="52">
        <v>40.060692826848367</v>
      </c>
      <c r="V30" s="52">
        <v>41.516197483479672</v>
      </c>
      <c r="W30" s="52">
        <v>5.8203537345572771</v>
      </c>
      <c r="X30" s="2" t="s">
        <v>28</v>
      </c>
    </row>
    <row r="31" spans="1:24" ht="30" customHeight="1" x14ac:dyDescent="0.25">
      <c r="A31" s="9">
        <v>1</v>
      </c>
      <c r="B31" s="10">
        <v>2388000</v>
      </c>
      <c r="C31" s="3" t="s">
        <v>96</v>
      </c>
      <c r="D31" s="3" t="s">
        <v>97</v>
      </c>
      <c r="E31" s="3" t="s">
        <v>98</v>
      </c>
      <c r="F31" s="3" t="s">
        <v>34</v>
      </c>
      <c r="G31" s="3" t="s">
        <v>173</v>
      </c>
      <c r="H31" s="3" t="s">
        <v>124</v>
      </c>
      <c r="I31" s="3">
        <v>36.4</v>
      </c>
      <c r="J31" s="52">
        <v>56.239692530681175</v>
      </c>
      <c r="K31" s="52">
        <v>963.04887604115834</v>
      </c>
      <c r="L31" s="52">
        <v>1583.661468</v>
      </c>
      <c r="M31" s="52">
        <v>706.06957640000007</v>
      </c>
      <c r="N31" s="56">
        <v>0.29282323834218787</v>
      </c>
      <c r="O31" s="52">
        <v>70.130400000000009</v>
      </c>
      <c r="P31" s="52">
        <v>2.4350244557399061</v>
      </c>
      <c r="Q31" s="52">
        <v>16.3278</v>
      </c>
      <c r="R31" s="52">
        <v>83.87023814972558</v>
      </c>
      <c r="S31" s="52">
        <v>76.659149231797073</v>
      </c>
      <c r="T31" s="52">
        <v>60.870453243195797</v>
      </c>
      <c r="U31" s="52">
        <v>47.824704290362554</v>
      </c>
      <c r="V31" s="52">
        <v>20.399316501933598</v>
      </c>
      <c r="W31" s="52">
        <v>5.4205618531220168</v>
      </c>
      <c r="X31" s="2" t="s">
        <v>18</v>
      </c>
    </row>
    <row r="32" spans="1:24" ht="30" customHeight="1" x14ac:dyDescent="0.25">
      <c r="A32" s="9" t="s">
        <v>297</v>
      </c>
      <c r="B32" s="10">
        <v>2388300</v>
      </c>
      <c r="C32" s="3" t="s">
        <v>292</v>
      </c>
      <c r="D32" s="3" t="s">
        <v>293</v>
      </c>
      <c r="E32" s="3" t="s">
        <v>294</v>
      </c>
      <c r="F32" s="3" t="s">
        <v>34</v>
      </c>
      <c r="G32" s="3" t="s">
        <v>173</v>
      </c>
      <c r="H32" s="3" t="s">
        <v>295</v>
      </c>
      <c r="I32" s="3">
        <v>14.7</v>
      </c>
      <c r="J32" s="59">
        <v>55.527310627262764</v>
      </c>
      <c r="K32" s="59">
        <v>887.59115624121114</v>
      </c>
      <c r="L32" s="59">
        <v>1687.9265632000001</v>
      </c>
      <c r="M32" s="59">
        <v>649.01576880000005</v>
      </c>
      <c r="N32" s="54">
        <v>0.22963991588805754</v>
      </c>
      <c r="O32" s="59">
        <v>77.224699999999999</v>
      </c>
      <c r="P32" s="59">
        <v>3.0214125162664143</v>
      </c>
      <c r="Q32" s="59">
        <v>3.4022999999999999</v>
      </c>
      <c r="R32" s="59">
        <v>83.765568063630752</v>
      </c>
      <c r="S32" s="59">
        <v>78.699518653538249</v>
      </c>
      <c r="T32" s="59">
        <v>55.712580582104749</v>
      </c>
      <c r="U32" s="59">
        <v>41.482619525999716</v>
      </c>
      <c r="V32" s="59">
        <v>28.808341770450873</v>
      </c>
      <c r="W32" s="59">
        <v>5.571700824000632</v>
      </c>
      <c r="X32" s="2" t="s">
        <v>296</v>
      </c>
    </row>
    <row r="33" spans="1:24" ht="30" customHeight="1" x14ac:dyDescent="0.25">
      <c r="A33" s="9">
        <v>3</v>
      </c>
      <c r="B33" s="10">
        <v>2389300</v>
      </c>
      <c r="C33" s="3" t="s">
        <v>99</v>
      </c>
      <c r="D33" s="3" t="s">
        <v>100</v>
      </c>
      <c r="E33" s="3" t="s">
        <v>101</v>
      </c>
      <c r="F33" s="3" t="s">
        <v>34</v>
      </c>
      <c r="G33" s="3" t="s">
        <v>173</v>
      </c>
      <c r="H33" s="3" t="s">
        <v>126</v>
      </c>
      <c r="I33" s="3">
        <v>21.7</v>
      </c>
      <c r="J33" s="52">
        <v>63.332698000000001</v>
      </c>
      <c r="K33" s="52">
        <v>1441.6776787780411</v>
      </c>
      <c r="L33" s="52">
        <v>1822.6378536</v>
      </c>
      <c r="M33" s="52">
        <v>1159.4160476</v>
      </c>
      <c r="N33" s="56">
        <v>0.42559160242394256</v>
      </c>
      <c r="O33" s="52">
        <v>72.959099999999992</v>
      </c>
      <c r="P33" s="52">
        <v>1.9639</v>
      </c>
      <c r="Q33" s="52">
        <v>8.8345000000000002</v>
      </c>
      <c r="R33" s="52">
        <v>85.309997999999993</v>
      </c>
      <c r="S33" s="52">
        <v>79.690002000000007</v>
      </c>
      <c r="T33" s="52">
        <v>49.43</v>
      </c>
      <c r="U33" s="52">
        <v>42.189999</v>
      </c>
      <c r="V33" s="52">
        <v>37.959999000000003</v>
      </c>
      <c r="W33" s="52">
        <v>5.59</v>
      </c>
      <c r="X33" s="2" t="s">
        <v>19</v>
      </c>
    </row>
    <row r="34" spans="1:24" ht="30" customHeight="1" x14ac:dyDescent="0.25">
      <c r="A34" s="9">
        <v>1</v>
      </c>
      <c r="B34" s="10">
        <v>2390000</v>
      </c>
      <c r="C34" s="3" t="s">
        <v>285</v>
      </c>
      <c r="D34" s="3" t="s">
        <v>283</v>
      </c>
      <c r="E34" s="3" t="s">
        <v>284</v>
      </c>
      <c r="F34" s="3" t="s">
        <v>34</v>
      </c>
      <c r="G34" s="3" t="s">
        <v>173</v>
      </c>
      <c r="H34" s="3" t="s">
        <v>126</v>
      </c>
      <c r="I34" s="52">
        <v>89</v>
      </c>
      <c r="J34" s="52">
        <v>65.810886999999994</v>
      </c>
      <c r="K34" s="52">
        <v>1784.982210006568</v>
      </c>
      <c r="L34" s="52">
        <v>3390.4528644000002</v>
      </c>
      <c r="M34" s="52">
        <v>1206.2992512000001</v>
      </c>
      <c r="N34" s="56">
        <v>0.26494608955582588</v>
      </c>
      <c r="O34" s="52">
        <v>84.995200000000011</v>
      </c>
      <c r="P34" s="52">
        <v>0.9665999999999999</v>
      </c>
      <c r="Q34" s="52">
        <v>5.8185000000000002</v>
      </c>
      <c r="R34" s="52">
        <v>86.317690999999996</v>
      </c>
      <c r="S34" s="52">
        <v>80.535816999999994</v>
      </c>
      <c r="T34" s="52">
        <v>48.112304999999999</v>
      </c>
      <c r="U34" s="52">
        <v>41.195315999999998</v>
      </c>
      <c r="V34" s="52">
        <v>40.185248000000001</v>
      </c>
      <c r="W34" s="52">
        <v>5.6734109999999998</v>
      </c>
      <c r="X34" s="2" t="s">
        <v>282</v>
      </c>
    </row>
    <row r="35" spans="1:24" ht="30" customHeight="1" x14ac:dyDescent="0.25">
      <c r="A35" s="9">
        <v>3</v>
      </c>
      <c r="B35" s="10">
        <v>2394950</v>
      </c>
      <c r="C35" s="3" t="s">
        <v>102</v>
      </c>
      <c r="D35" s="3" t="s">
        <v>103</v>
      </c>
      <c r="E35" s="3" t="s">
        <v>104</v>
      </c>
      <c r="F35" s="3" t="s">
        <v>34</v>
      </c>
      <c r="G35" s="3" t="s">
        <v>173</v>
      </c>
      <c r="H35" s="3" t="s">
        <v>142</v>
      </c>
      <c r="I35" s="52">
        <v>25</v>
      </c>
      <c r="J35" s="52">
        <v>52.206567999999997</v>
      </c>
      <c r="K35" s="52">
        <v>955.49060390246996</v>
      </c>
      <c r="L35" s="52">
        <v>1352.0997808</v>
      </c>
      <c r="M35" s="52">
        <v>693.73361799999998</v>
      </c>
      <c r="N35" s="56">
        <v>0.39758572158269795</v>
      </c>
      <c r="O35" s="52">
        <v>78.349299999999999</v>
      </c>
      <c r="P35" s="52">
        <v>0.81099999999999994</v>
      </c>
      <c r="Q35" s="52">
        <v>10.039299999999999</v>
      </c>
      <c r="R35" s="52">
        <v>88.968969999999999</v>
      </c>
      <c r="S35" s="52">
        <v>83.836617000000004</v>
      </c>
      <c r="T35" s="52">
        <v>56.313136</v>
      </c>
      <c r="U35" s="52">
        <v>39.334623999999998</v>
      </c>
      <c r="V35" s="52">
        <v>32.457310999999997</v>
      </c>
      <c r="W35" s="52">
        <v>5.6313319999999996</v>
      </c>
      <c r="X35" s="2" t="s">
        <v>20</v>
      </c>
    </row>
    <row r="36" spans="1:24" ht="30" customHeight="1" x14ac:dyDescent="0.25">
      <c r="A36" s="9">
        <v>1</v>
      </c>
      <c r="B36" s="10">
        <v>2395120</v>
      </c>
      <c r="C36" s="3" t="s">
        <v>105</v>
      </c>
      <c r="D36" s="3" t="s">
        <v>106</v>
      </c>
      <c r="E36" s="3" t="s">
        <v>107</v>
      </c>
      <c r="F36" s="3" t="s">
        <v>38</v>
      </c>
      <c r="G36" s="3" t="s">
        <v>173</v>
      </c>
      <c r="H36" s="3" t="s">
        <v>123</v>
      </c>
      <c r="I36" s="3">
        <v>33.1</v>
      </c>
      <c r="J36" s="52">
        <v>53.156652303842399</v>
      </c>
      <c r="K36" s="52">
        <v>873.9431163750445</v>
      </c>
      <c r="L36" s="52">
        <v>1110.5643400000001</v>
      </c>
      <c r="M36" s="52">
        <v>729.62600759999998</v>
      </c>
      <c r="N36" s="56">
        <v>0.37884638142298033</v>
      </c>
      <c r="O36" s="52">
        <v>58.463699999999996</v>
      </c>
      <c r="P36" s="52">
        <v>4.8198704566136712</v>
      </c>
      <c r="Q36" s="52">
        <v>16.1051</v>
      </c>
      <c r="R36" s="52">
        <v>82.621997339686587</v>
      </c>
      <c r="S36" s="52">
        <v>75.7429521767003</v>
      </c>
      <c r="T36" s="52">
        <v>61.450775834872807</v>
      </c>
      <c r="U36" s="52">
        <v>43.474021657833767</v>
      </c>
      <c r="V36" s="52">
        <v>18.861106904999605</v>
      </c>
      <c r="W36" s="52">
        <v>5.0439612830575102</v>
      </c>
      <c r="X36" s="2" t="s">
        <v>21</v>
      </c>
    </row>
    <row r="37" spans="1:24" ht="30" customHeight="1" x14ac:dyDescent="0.25">
      <c r="A37" s="9">
        <v>3</v>
      </c>
      <c r="B37" s="10">
        <v>2397410</v>
      </c>
      <c r="C37" s="3" t="s">
        <v>108</v>
      </c>
      <c r="D37" s="3" t="s">
        <v>109</v>
      </c>
      <c r="E37" s="3" t="s">
        <v>110</v>
      </c>
      <c r="F37" s="3" t="s">
        <v>34</v>
      </c>
      <c r="G37" s="3" t="s">
        <v>173</v>
      </c>
      <c r="H37" s="3" t="s">
        <v>142</v>
      </c>
      <c r="I37" s="3">
        <v>65.3</v>
      </c>
      <c r="J37" s="52">
        <v>54.618156999999997</v>
      </c>
      <c r="K37" s="52">
        <v>940.59006743483917</v>
      </c>
      <c r="L37" s="52">
        <v>1413.8779980000002</v>
      </c>
      <c r="M37" s="52">
        <v>762.76249160000009</v>
      </c>
      <c r="N37" s="56">
        <v>0.27311218069132298</v>
      </c>
      <c r="O37" s="52">
        <v>59.304699999999997</v>
      </c>
      <c r="P37" s="52">
        <v>6.8806000000000003</v>
      </c>
      <c r="Q37" s="52">
        <v>18.665799999999997</v>
      </c>
      <c r="R37" s="52">
        <v>81.076915999999997</v>
      </c>
      <c r="S37" s="52">
        <v>74.469069000000005</v>
      </c>
      <c r="T37" s="52">
        <v>57.264569999999999</v>
      </c>
      <c r="U37" s="52">
        <v>43.881709999999998</v>
      </c>
      <c r="V37" s="52">
        <v>22.629183999999999</v>
      </c>
      <c r="W37" s="52">
        <v>4.9516330000000002</v>
      </c>
      <c r="X37" s="2" t="s">
        <v>22</v>
      </c>
    </row>
    <row r="38" spans="1:24" ht="30" customHeight="1" x14ac:dyDescent="0.25">
      <c r="A38" s="9">
        <v>1</v>
      </c>
      <c r="B38" s="10">
        <v>2408500</v>
      </c>
      <c r="C38" s="3" t="s">
        <v>194</v>
      </c>
      <c r="D38" s="3" t="s">
        <v>195</v>
      </c>
      <c r="E38" s="3" t="s">
        <v>196</v>
      </c>
      <c r="F38" s="3" t="s">
        <v>34</v>
      </c>
      <c r="G38" s="3" t="s">
        <v>197</v>
      </c>
      <c r="H38" s="3" t="s">
        <v>198</v>
      </c>
      <c r="I38" s="3">
        <v>233</v>
      </c>
      <c r="J38" s="52">
        <v>57.18889801524201</v>
      </c>
      <c r="K38" s="52">
        <v>835.69619422571589</v>
      </c>
      <c r="L38" s="52">
        <v>1919.2913385826635</v>
      </c>
      <c r="M38" s="52">
        <v>393.70078740157197</v>
      </c>
      <c r="N38" s="56">
        <v>0.289720860215054</v>
      </c>
      <c r="O38" s="52">
        <v>75.818256100000013</v>
      </c>
      <c r="P38" s="52">
        <v>3.4818120000000001</v>
      </c>
      <c r="Q38" s="52">
        <v>4.0293739999999998</v>
      </c>
      <c r="R38" s="52">
        <v>90.61797</v>
      </c>
      <c r="S38" s="52">
        <v>84.334209999999999</v>
      </c>
      <c r="T38" s="52">
        <v>51.323270000000001</v>
      </c>
      <c r="U38" s="52">
        <v>34.276249999999997</v>
      </c>
      <c r="V38" s="52">
        <v>39.206440000000001</v>
      </c>
      <c r="W38" s="52">
        <v>5.6770379999999996</v>
      </c>
      <c r="X38" s="2" t="s">
        <v>199</v>
      </c>
    </row>
    <row r="39" spans="1:24" ht="30" customHeight="1" x14ac:dyDescent="0.25">
      <c r="A39" s="9">
        <v>1</v>
      </c>
      <c r="B39" s="10">
        <v>2408540</v>
      </c>
      <c r="C39" s="3" t="s">
        <v>200</v>
      </c>
      <c r="D39" s="3" t="s">
        <v>201</v>
      </c>
      <c r="E39" s="3" t="s">
        <v>202</v>
      </c>
      <c r="F39" s="3" t="s">
        <v>34</v>
      </c>
      <c r="G39" s="3" t="s">
        <v>197</v>
      </c>
      <c r="H39" s="3" t="s">
        <v>198</v>
      </c>
      <c r="I39" s="3">
        <v>263</v>
      </c>
      <c r="J39" s="52">
        <v>57.144646046446006</v>
      </c>
      <c r="K39" s="52">
        <v>817.36909448818312</v>
      </c>
      <c r="L39" s="52">
        <v>1919.2913385826635</v>
      </c>
      <c r="M39" s="52">
        <v>347.76902887138857</v>
      </c>
      <c r="N39" s="56">
        <v>0.29881858037578302</v>
      </c>
      <c r="O39" s="52">
        <v>76.626312999999996</v>
      </c>
      <c r="P39" s="52">
        <v>3.382206</v>
      </c>
      <c r="Q39" s="52">
        <v>3.74133</v>
      </c>
      <c r="R39" s="52">
        <v>90.553020000000004</v>
      </c>
      <c r="S39" s="52">
        <v>84.117320000000007</v>
      </c>
      <c r="T39" s="52">
        <v>50.369520000000001</v>
      </c>
      <c r="U39" s="52">
        <v>34.02919</v>
      </c>
      <c r="V39" s="52">
        <v>40.202390000000001</v>
      </c>
      <c r="W39" s="52">
        <v>5.6892950000000004</v>
      </c>
      <c r="X39" s="2" t="s">
        <v>203</v>
      </c>
    </row>
    <row r="40" spans="1:24" ht="30" customHeight="1" x14ac:dyDescent="0.25">
      <c r="A40" s="9">
        <v>1</v>
      </c>
      <c r="B40" s="10">
        <v>2410000</v>
      </c>
      <c r="C40" s="3" t="s">
        <v>204</v>
      </c>
      <c r="D40" s="3" t="s">
        <v>205</v>
      </c>
      <c r="E40" s="3" t="s">
        <v>206</v>
      </c>
      <c r="F40" s="3" t="s">
        <v>34</v>
      </c>
      <c r="G40" s="3" t="s">
        <v>197</v>
      </c>
      <c r="H40" s="3" t="s">
        <v>207</v>
      </c>
      <c r="I40" s="3">
        <v>4.91</v>
      </c>
      <c r="J40" s="52">
        <v>55.545630287861009</v>
      </c>
      <c r="K40" s="52">
        <v>604.62860892388017</v>
      </c>
      <c r="L40" s="52">
        <v>744.75065616797372</v>
      </c>
      <c r="M40" s="52">
        <v>472.44094488188637</v>
      </c>
      <c r="N40" s="56">
        <v>0.48543132530120497</v>
      </c>
      <c r="O40" s="52">
        <v>80.017121000000003</v>
      </c>
      <c r="P40" s="52">
        <v>2.3320500000000002</v>
      </c>
      <c r="Q40" s="52">
        <v>5.3772640000000003</v>
      </c>
      <c r="R40" s="52">
        <v>93.452619999999996</v>
      </c>
      <c r="S40" s="52">
        <v>88.752840000000006</v>
      </c>
      <c r="T40" s="52">
        <v>50.971269999999997</v>
      </c>
      <c r="U40" s="52">
        <v>28.05819</v>
      </c>
      <c r="V40" s="52">
        <v>42.676209999999998</v>
      </c>
      <c r="W40" s="52">
        <v>5.7296529999999999</v>
      </c>
      <c r="X40" s="2" t="s">
        <v>208</v>
      </c>
    </row>
    <row r="41" spans="1:24" ht="30" customHeight="1" x14ac:dyDescent="0.25">
      <c r="A41" s="9">
        <v>2</v>
      </c>
      <c r="B41" s="10">
        <v>2411800</v>
      </c>
      <c r="C41" s="3" t="s">
        <v>111</v>
      </c>
      <c r="D41" s="3" t="s">
        <v>112</v>
      </c>
      <c r="E41" s="3" t="s">
        <v>113</v>
      </c>
      <c r="F41" s="3" t="s">
        <v>34</v>
      </c>
      <c r="G41" s="3" t="s">
        <v>173</v>
      </c>
      <c r="H41" s="3" t="s">
        <v>131</v>
      </c>
      <c r="I41" s="3">
        <v>20.2</v>
      </c>
      <c r="J41" s="52">
        <v>55.052934394692478</v>
      </c>
      <c r="K41" s="52">
        <v>1241.3841908968298</v>
      </c>
      <c r="L41" s="52">
        <v>1447.7034584</v>
      </c>
      <c r="M41" s="52">
        <v>1111.2533164000001</v>
      </c>
      <c r="N41" s="56">
        <v>0.38677610216859309</v>
      </c>
      <c r="O41" s="52">
        <v>57.147499999999994</v>
      </c>
      <c r="P41" s="52">
        <v>2.3420975702027413</v>
      </c>
      <c r="Q41" s="52">
        <v>22.36</v>
      </c>
      <c r="R41" s="52">
        <v>92.87458480214849</v>
      </c>
      <c r="S41" s="52">
        <v>90.15160777769708</v>
      </c>
      <c r="T41" s="52">
        <v>60.249933815913515</v>
      </c>
      <c r="U41" s="52">
        <v>35.427067707301852</v>
      </c>
      <c r="V41" s="52">
        <v>33.108347888519276</v>
      </c>
      <c r="W41" s="52">
        <v>5.6505432831233868</v>
      </c>
      <c r="X41" s="2" t="s">
        <v>23</v>
      </c>
    </row>
    <row r="42" spans="1:24" ht="30" customHeight="1" x14ac:dyDescent="0.25">
      <c r="A42" s="9">
        <v>1</v>
      </c>
      <c r="B42" s="10">
        <v>2415000</v>
      </c>
      <c r="C42" s="3" t="s">
        <v>209</v>
      </c>
      <c r="D42" s="3" t="s">
        <v>210</v>
      </c>
      <c r="E42" s="3" t="s">
        <v>211</v>
      </c>
      <c r="F42" s="3" t="s">
        <v>34</v>
      </c>
      <c r="G42" s="3" t="s">
        <v>197</v>
      </c>
      <c r="H42" s="3" t="s">
        <v>212</v>
      </c>
      <c r="I42" s="3">
        <v>190</v>
      </c>
      <c r="J42" s="52">
        <v>57.389252347273001</v>
      </c>
      <c r="K42" s="52">
        <v>916.05741469815609</v>
      </c>
      <c r="L42" s="52">
        <v>1555.1181102362093</v>
      </c>
      <c r="M42" s="52">
        <v>567.58530183726623</v>
      </c>
      <c r="N42" s="56">
        <v>0.352871428571429</v>
      </c>
      <c r="O42" s="52">
        <v>73.996706400000008</v>
      </c>
      <c r="P42" s="52">
        <v>3.2204419999999998</v>
      </c>
      <c r="Q42" s="52">
        <v>7.7678529999999997</v>
      </c>
      <c r="R42" s="52">
        <v>91.174549999999996</v>
      </c>
      <c r="S42" s="52">
        <v>85.976659999999995</v>
      </c>
      <c r="T42" s="52">
        <v>53.741950000000003</v>
      </c>
      <c r="U42" s="52">
        <v>35.655160000000002</v>
      </c>
      <c r="V42" s="52">
        <v>37.492609999999999</v>
      </c>
      <c r="W42" s="52">
        <v>5.3047779999999998</v>
      </c>
      <c r="X42" s="2" t="s">
        <v>213</v>
      </c>
    </row>
    <row r="43" spans="1:24" ht="30" customHeight="1" x14ac:dyDescent="0.25">
      <c r="A43" s="9">
        <v>1</v>
      </c>
      <c r="B43" s="10">
        <v>3439000</v>
      </c>
      <c r="C43" s="3" t="s">
        <v>214</v>
      </c>
      <c r="D43" s="3" t="s">
        <v>215</v>
      </c>
      <c r="E43" s="3" t="s">
        <v>216</v>
      </c>
      <c r="F43" s="3" t="s">
        <v>38</v>
      </c>
      <c r="G43" s="3" t="s">
        <v>217</v>
      </c>
      <c r="H43" s="3" t="s">
        <v>218</v>
      </c>
      <c r="I43" s="3">
        <v>67.900000000000006</v>
      </c>
      <c r="J43" s="52">
        <v>76.311457196568995</v>
      </c>
      <c r="K43" s="52">
        <v>3156.4081364829171</v>
      </c>
      <c r="L43" s="52">
        <v>5980.9711286088814</v>
      </c>
      <c r="M43" s="52">
        <v>2185.0393700787245</v>
      </c>
      <c r="N43" s="56">
        <v>0.25589732065687099</v>
      </c>
      <c r="O43" s="52">
        <v>90.134810000000002</v>
      </c>
      <c r="P43" s="52">
        <v>0.45137179999999999</v>
      </c>
      <c r="Q43" s="52">
        <v>4.1625949999999996</v>
      </c>
      <c r="R43" s="52">
        <v>90.095579999999998</v>
      </c>
      <c r="S43" s="52">
        <v>84.981870000000001</v>
      </c>
      <c r="T43" s="52">
        <v>49.319490000000002</v>
      </c>
      <c r="U43" s="52">
        <v>39.229709999999997</v>
      </c>
      <c r="V43" s="52">
        <v>41.897880000000001</v>
      </c>
      <c r="W43" s="52">
        <v>5.7994190000000003</v>
      </c>
      <c r="X43" s="2" t="s">
        <v>219</v>
      </c>
    </row>
    <row r="44" spans="1:24" ht="30" customHeight="1" x14ac:dyDescent="0.25">
      <c r="A44" s="9">
        <v>1</v>
      </c>
      <c r="B44" s="10">
        <v>3441000</v>
      </c>
      <c r="C44" s="3" t="s">
        <v>220</v>
      </c>
      <c r="D44" s="3" t="s">
        <v>221</v>
      </c>
      <c r="E44" s="3" t="s">
        <v>222</v>
      </c>
      <c r="F44" s="3" t="s">
        <v>38</v>
      </c>
      <c r="G44" s="3" t="s">
        <v>217</v>
      </c>
      <c r="H44" s="3" t="s">
        <v>218</v>
      </c>
      <c r="I44" s="3">
        <v>40.4</v>
      </c>
      <c r="J44" s="52">
        <v>73.102087096647011</v>
      </c>
      <c r="K44" s="52">
        <v>3182.23490813646</v>
      </c>
      <c r="L44" s="52">
        <v>5935.0393700786981</v>
      </c>
      <c r="M44" s="52">
        <v>2060.3674540682268</v>
      </c>
      <c r="N44" s="56">
        <v>0.28953869602032201</v>
      </c>
      <c r="O44" s="52">
        <v>95.633421999999996</v>
      </c>
      <c r="P44" s="52">
        <v>0.48239559999999998</v>
      </c>
      <c r="Q44" s="52">
        <v>0.1674146</v>
      </c>
      <c r="R44" s="52">
        <v>91.409580000000005</v>
      </c>
      <c r="S44" s="52">
        <v>86.873720000000006</v>
      </c>
      <c r="T44" s="52">
        <v>49.335450000000002</v>
      </c>
      <c r="U44" s="52">
        <v>38.310119999999998</v>
      </c>
      <c r="V44" s="52">
        <v>43.17624</v>
      </c>
      <c r="W44" s="52">
        <v>5.7624829999999996</v>
      </c>
      <c r="X44" s="2" t="s">
        <v>223</v>
      </c>
    </row>
    <row r="45" spans="1:24" ht="30" customHeight="1" x14ac:dyDescent="0.25">
      <c r="A45" s="9">
        <v>1</v>
      </c>
      <c r="B45" s="10">
        <v>3455500</v>
      </c>
      <c r="C45" s="3" t="s">
        <v>224</v>
      </c>
      <c r="D45" s="3" t="s">
        <v>225</v>
      </c>
      <c r="E45" s="3" t="s">
        <v>226</v>
      </c>
      <c r="F45" s="3" t="s">
        <v>38</v>
      </c>
      <c r="G45" s="3" t="s">
        <v>217</v>
      </c>
      <c r="H45" s="3" t="s">
        <v>227</v>
      </c>
      <c r="I45" s="3">
        <v>27.6</v>
      </c>
      <c r="J45" s="52">
        <v>74.247126474283007</v>
      </c>
      <c r="K45" s="52">
        <v>4768.9960629920915</v>
      </c>
      <c r="L45" s="52">
        <v>6309.055118110191</v>
      </c>
      <c r="M45" s="52">
        <v>2959.3175853018161</v>
      </c>
      <c r="N45" s="56">
        <v>0.54024485798236999</v>
      </c>
      <c r="O45" s="52">
        <v>94.664315999999999</v>
      </c>
      <c r="P45" s="52">
        <v>2.5364550000000001</v>
      </c>
      <c r="Q45" s="52">
        <v>0</v>
      </c>
      <c r="R45" s="52">
        <v>82.638339999999999</v>
      </c>
      <c r="S45" s="52">
        <v>77.05959</v>
      </c>
      <c r="T45" s="52">
        <v>39.32329</v>
      </c>
      <c r="U45" s="52">
        <v>37.141170000000002</v>
      </c>
      <c r="V45" s="52">
        <v>49.356319999999997</v>
      </c>
      <c r="W45" s="52">
        <v>6</v>
      </c>
      <c r="X45" s="2" t="s">
        <v>228</v>
      </c>
    </row>
    <row r="46" spans="1:24" ht="30" customHeight="1" x14ac:dyDescent="0.25">
      <c r="A46" s="9">
        <v>1</v>
      </c>
      <c r="B46" s="10">
        <v>3456500</v>
      </c>
      <c r="C46" s="3" t="s">
        <v>229</v>
      </c>
      <c r="D46" s="3" t="s">
        <v>230</v>
      </c>
      <c r="E46" s="3" t="s">
        <v>231</v>
      </c>
      <c r="F46" s="3" t="s">
        <v>38</v>
      </c>
      <c r="G46" s="3" t="s">
        <v>217</v>
      </c>
      <c r="H46" s="3" t="s">
        <v>227</v>
      </c>
      <c r="I46" s="3">
        <v>51.5</v>
      </c>
      <c r="J46" s="52">
        <v>66.805630362176998</v>
      </c>
      <c r="K46" s="52">
        <v>4081.2926509186063</v>
      </c>
      <c r="L46" s="52">
        <v>6171.2598425196411</v>
      </c>
      <c r="M46" s="52">
        <v>2683.7270341207159</v>
      </c>
      <c r="N46" s="56">
        <v>0.40073189087488198</v>
      </c>
      <c r="O46" s="52">
        <v>89.245336999999992</v>
      </c>
      <c r="P46" s="52">
        <v>2.0944069999999999</v>
      </c>
      <c r="Q46" s="52">
        <v>3.6930360000000002</v>
      </c>
      <c r="R46" s="52">
        <v>87.079080000000005</v>
      </c>
      <c r="S46" s="52">
        <v>81.723690000000005</v>
      </c>
      <c r="T46" s="52">
        <v>43.993130000000001</v>
      </c>
      <c r="U46" s="52">
        <v>37.567709999999998</v>
      </c>
      <c r="V46" s="52">
        <v>46.425440000000002</v>
      </c>
      <c r="W46" s="52">
        <v>5.9694370000000001</v>
      </c>
      <c r="X46" s="2" t="s">
        <v>228</v>
      </c>
    </row>
    <row r="47" spans="1:24" ht="30" customHeight="1" x14ac:dyDescent="0.25">
      <c r="A47" s="9">
        <v>1</v>
      </c>
      <c r="B47" s="10">
        <v>3497300</v>
      </c>
      <c r="C47" s="3" t="s">
        <v>232</v>
      </c>
      <c r="D47" s="3" t="s">
        <v>233</v>
      </c>
      <c r="E47" s="3" t="s">
        <v>234</v>
      </c>
      <c r="F47" s="3" t="s">
        <v>34</v>
      </c>
      <c r="G47" s="3" t="s">
        <v>235</v>
      </c>
      <c r="H47" s="3" t="s">
        <v>236</v>
      </c>
      <c r="I47" s="3">
        <v>106</v>
      </c>
      <c r="J47" s="52">
        <v>67.959291787114012</v>
      </c>
      <c r="K47" s="52">
        <v>3248.5360892388221</v>
      </c>
      <c r="L47" s="52">
        <v>6643.7007874015271</v>
      </c>
      <c r="M47" s="52">
        <v>1112.2047244094408</v>
      </c>
      <c r="N47" s="56">
        <v>0.38621221826808999</v>
      </c>
      <c r="O47" s="52">
        <v>99.49776700000001</v>
      </c>
      <c r="P47" s="52">
        <v>6.8426260000000003E-2</v>
      </c>
      <c r="Q47" s="52">
        <v>0</v>
      </c>
      <c r="R47" s="52">
        <v>90.738399999999999</v>
      </c>
      <c r="S47" s="52">
        <v>83.266000000000005</v>
      </c>
      <c r="T47" s="52">
        <v>49.17174</v>
      </c>
      <c r="U47" s="52">
        <v>42.659199999999998</v>
      </c>
      <c r="V47" s="52">
        <v>40.996969999999997</v>
      </c>
      <c r="W47" s="52">
        <v>5.9240469999999998</v>
      </c>
      <c r="X47" s="2" t="s">
        <v>237</v>
      </c>
    </row>
    <row r="48" spans="1:24" ht="30" customHeight="1" x14ac:dyDescent="0.25">
      <c r="A48" s="9">
        <v>1</v>
      </c>
      <c r="B48" s="10">
        <v>3498500</v>
      </c>
      <c r="C48" s="3" t="s">
        <v>238</v>
      </c>
      <c r="D48" s="3" t="s">
        <v>239</v>
      </c>
      <c r="E48" s="3" t="s">
        <v>240</v>
      </c>
      <c r="F48" s="3" t="s">
        <v>34</v>
      </c>
      <c r="G48" s="3" t="s">
        <v>235</v>
      </c>
      <c r="H48" s="3" t="s">
        <v>236</v>
      </c>
      <c r="I48" s="3">
        <v>269</v>
      </c>
      <c r="J48" s="52">
        <v>59.152520075446006</v>
      </c>
      <c r="K48" s="52">
        <v>2074.2837926509042</v>
      </c>
      <c r="L48" s="52">
        <v>6643.7007874015271</v>
      </c>
      <c r="M48" s="52">
        <v>856.2992125984191</v>
      </c>
      <c r="N48" s="56">
        <v>0.21045447845804999</v>
      </c>
      <c r="O48" s="52">
        <v>81.251010000000008</v>
      </c>
      <c r="P48" s="52">
        <v>0.4746725</v>
      </c>
      <c r="Q48" s="52">
        <v>13.38564</v>
      </c>
      <c r="R48" s="52">
        <v>86.706689999999995</v>
      </c>
      <c r="S48" s="52">
        <v>80.418130000000005</v>
      </c>
      <c r="T48" s="52">
        <v>52.537350000000004</v>
      </c>
      <c r="U48" s="52">
        <v>43.281469999999999</v>
      </c>
      <c r="V48" s="52">
        <v>34.046550000000003</v>
      </c>
      <c r="W48" s="52">
        <v>5.7984650000000002</v>
      </c>
      <c r="X48" s="2" t="s">
        <v>241</v>
      </c>
    </row>
    <row r="49" spans="1:24" ht="30" customHeight="1" x14ac:dyDescent="0.25">
      <c r="A49" s="9">
        <v>1</v>
      </c>
      <c r="B49" s="10">
        <v>3500000</v>
      </c>
      <c r="C49" s="3" t="s">
        <v>242</v>
      </c>
      <c r="D49" s="3" t="s">
        <v>243</v>
      </c>
      <c r="E49" s="3" t="s">
        <v>244</v>
      </c>
      <c r="F49" s="3" t="s">
        <v>38</v>
      </c>
      <c r="G49" s="3" t="s">
        <v>217</v>
      </c>
      <c r="H49" s="3" t="s">
        <v>139</v>
      </c>
      <c r="I49" s="3">
        <v>140</v>
      </c>
      <c r="J49" s="52">
        <v>71.397559526341993</v>
      </c>
      <c r="K49" s="52">
        <v>2784.117782152211</v>
      </c>
      <c r="L49" s="52">
        <v>5196.8503937007499</v>
      </c>
      <c r="M49" s="52">
        <v>2007.8740157480172</v>
      </c>
      <c r="N49" s="56">
        <v>0.24341471193415601</v>
      </c>
      <c r="O49" s="52">
        <v>79.801676999999998</v>
      </c>
      <c r="P49" s="52">
        <v>1.7187889999999999</v>
      </c>
      <c r="Q49" s="52">
        <v>9.4619350000000004</v>
      </c>
      <c r="R49" s="52">
        <v>90.944389999999999</v>
      </c>
      <c r="S49" s="52">
        <v>85.733379999999997</v>
      </c>
      <c r="T49" s="52">
        <v>50.580129999999997</v>
      </c>
      <c r="U49" s="52">
        <v>38.593769999999999</v>
      </c>
      <c r="V49" s="52">
        <v>40.946339999999999</v>
      </c>
      <c r="W49" s="52">
        <v>5.6258090000000003</v>
      </c>
      <c r="X49" s="2" t="s">
        <v>245</v>
      </c>
    </row>
    <row r="50" spans="1:24" ht="30" customHeight="1" x14ac:dyDescent="0.25">
      <c r="A50" s="9">
        <v>1</v>
      </c>
      <c r="B50" s="10">
        <v>3500240</v>
      </c>
      <c r="C50" s="3" t="s">
        <v>246</v>
      </c>
      <c r="D50" s="3" t="s">
        <v>247</v>
      </c>
      <c r="E50" s="3" t="s">
        <v>248</v>
      </c>
      <c r="F50" s="3" t="s">
        <v>38</v>
      </c>
      <c r="G50" s="3" t="s">
        <v>217</v>
      </c>
      <c r="H50" s="3" t="s">
        <v>139</v>
      </c>
      <c r="I50" s="3">
        <v>57.1</v>
      </c>
      <c r="J50" s="52">
        <v>68.499370530836003</v>
      </c>
      <c r="K50" s="52">
        <v>2851.0698818897431</v>
      </c>
      <c r="L50" s="52">
        <v>5370.7349081364446</v>
      </c>
      <c r="M50" s="52">
        <v>2017.7165354330564</v>
      </c>
      <c r="N50" s="56">
        <v>0.248538258317025</v>
      </c>
      <c r="O50" s="52">
        <v>82.558267499999999</v>
      </c>
      <c r="P50" s="52">
        <v>1.4283859999999999</v>
      </c>
      <c r="Q50" s="52">
        <v>8.4148300000000003</v>
      </c>
      <c r="R50" s="52">
        <v>90.52749</v>
      </c>
      <c r="S50" s="52">
        <v>85.740430000000003</v>
      </c>
      <c r="T50" s="52">
        <v>49.629150000000003</v>
      </c>
      <c r="U50" s="52">
        <v>38.76558</v>
      </c>
      <c r="V50" s="52">
        <v>42.072450000000003</v>
      </c>
      <c r="W50" s="52">
        <v>5.8722669999999999</v>
      </c>
      <c r="X50" s="2" t="s">
        <v>249</v>
      </c>
    </row>
    <row r="51" spans="1:24" ht="30" customHeight="1" x14ac:dyDescent="0.25">
      <c r="A51" s="9">
        <v>1</v>
      </c>
      <c r="B51" s="10">
        <v>3504000</v>
      </c>
      <c r="C51" s="3" t="s">
        <v>250</v>
      </c>
      <c r="D51" s="3" t="s">
        <v>251</v>
      </c>
      <c r="E51" s="3" t="s">
        <v>252</v>
      </c>
      <c r="F51" s="3" t="s">
        <v>38</v>
      </c>
      <c r="G51" s="3" t="s">
        <v>217</v>
      </c>
      <c r="H51" s="3" t="s">
        <v>139</v>
      </c>
      <c r="I51" s="3">
        <v>51.9</v>
      </c>
      <c r="J51" s="52">
        <v>81.576654081713002</v>
      </c>
      <c r="K51" s="52">
        <v>3975.9612860892107</v>
      </c>
      <c r="L51" s="52">
        <v>5433.0708661416938</v>
      </c>
      <c r="M51" s="52">
        <v>3054.4619422571959</v>
      </c>
      <c r="N51" s="56">
        <v>0.38741103448275899</v>
      </c>
      <c r="O51" s="52">
        <v>97.1063063</v>
      </c>
      <c r="P51" s="52">
        <v>0.51986109999999996</v>
      </c>
      <c r="Q51" s="52">
        <v>0.20205670000000001</v>
      </c>
      <c r="R51" s="52">
        <v>89.718069999999997</v>
      </c>
      <c r="S51" s="52">
        <v>85.010800000000003</v>
      </c>
      <c r="T51" s="52">
        <v>46.527140000000003</v>
      </c>
      <c r="U51" s="52">
        <v>37.887</v>
      </c>
      <c r="V51" s="52">
        <v>45.343890000000002</v>
      </c>
      <c r="W51" s="52">
        <v>6</v>
      </c>
      <c r="X51" s="2" t="s">
        <v>253</v>
      </c>
    </row>
    <row r="52" spans="1:24" ht="30" customHeight="1" x14ac:dyDescent="0.25">
      <c r="A52" s="9">
        <v>1</v>
      </c>
      <c r="B52" s="10">
        <v>3513500</v>
      </c>
      <c r="C52" s="3" t="s">
        <v>254</v>
      </c>
      <c r="D52" s="3" t="s">
        <v>255</v>
      </c>
      <c r="E52" s="3" t="s">
        <v>256</v>
      </c>
      <c r="F52" s="3" t="s">
        <v>34</v>
      </c>
      <c r="G52" s="3" t="s">
        <v>217</v>
      </c>
      <c r="H52" s="3" t="s">
        <v>257</v>
      </c>
      <c r="I52" s="3">
        <v>13.8</v>
      </c>
      <c r="J52" s="52">
        <v>75.796339082933017</v>
      </c>
      <c r="K52" s="52">
        <v>4062.1227034120443</v>
      </c>
      <c r="L52" s="52">
        <v>6594.488188976331</v>
      </c>
      <c r="M52" s="52">
        <v>2322.8346456692748</v>
      </c>
      <c r="N52" s="56">
        <v>0.40716973886328722</v>
      </c>
      <c r="O52" s="52">
        <v>99.245170000000016</v>
      </c>
      <c r="P52" s="52">
        <v>0.41264089999999998</v>
      </c>
      <c r="Q52" s="52">
        <v>0</v>
      </c>
      <c r="R52" s="52">
        <v>82.279989999999998</v>
      </c>
      <c r="S52" s="52">
        <v>75.715890000000002</v>
      </c>
      <c r="T52" s="52">
        <v>44.292439999999999</v>
      </c>
      <c r="U52" s="52">
        <v>44.163969999999999</v>
      </c>
      <c r="V52" s="52">
        <v>41.487740000000002</v>
      </c>
      <c r="W52" s="52">
        <v>5.9438930000000001</v>
      </c>
      <c r="X52" s="2" t="s">
        <v>258</v>
      </c>
    </row>
    <row r="53" spans="1:24" ht="30" customHeight="1" x14ac:dyDescent="0.25">
      <c r="A53" s="9">
        <v>1</v>
      </c>
      <c r="B53" s="10">
        <v>3518500</v>
      </c>
      <c r="C53" s="3" t="s">
        <v>259</v>
      </c>
      <c r="D53" s="3" t="s">
        <v>260</v>
      </c>
      <c r="E53" s="3" t="s">
        <v>261</v>
      </c>
      <c r="F53" s="3" t="s">
        <v>34</v>
      </c>
      <c r="G53" s="3" t="s">
        <v>235</v>
      </c>
      <c r="H53" s="3" t="s">
        <v>262</v>
      </c>
      <c r="I53" s="3">
        <v>118</v>
      </c>
      <c r="J53" s="52">
        <v>69.392087072161004</v>
      </c>
      <c r="K53" s="52">
        <v>2456.6407480314783</v>
      </c>
      <c r="L53" s="52">
        <v>5446.1942257217461</v>
      </c>
      <c r="M53" s="52">
        <v>849.73753280839287</v>
      </c>
      <c r="N53" s="56">
        <v>0.34959607423269101</v>
      </c>
      <c r="O53" s="52">
        <v>97.149741999999989</v>
      </c>
      <c r="P53" s="52">
        <v>0.45095560000000001</v>
      </c>
      <c r="Q53" s="52">
        <v>0.21282039999999999</v>
      </c>
      <c r="R53" s="52">
        <v>87.354910000000004</v>
      </c>
      <c r="S53" s="52">
        <v>81.247659999999996</v>
      </c>
      <c r="T53" s="52">
        <v>46.421039999999998</v>
      </c>
      <c r="U53" s="52">
        <v>42.605789999999999</v>
      </c>
      <c r="V53" s="52">
        <v>42.59252</v>
      </c>
      <c r="W53" s="52">
        <v>5.9483090000000001</v>
      </c>
      <c r="X53" s="2" t="s">
        <v>263</v>
      </c>
    </row>
    <row r="54" spans="1:24" ht="30" customHeight="1" x14ac:dyDescent="0.25">
      <c r="A54" s="9">
        <v>1</v>
      </c>
      <c r="B54" s="10">
        <v>3544947</v>
      </c>
      <c r="C54" s="3" t="s">
        <v>286</v>
      </c>
      <c r="D54" s="3" t="s">
        <v>287</v>
      </c>
      <c r="E54" s="3" t="s">
        <v>288</v>
      </c>
      <c r="F54" s="3" t="s">
        <v>34</v>
      </c>
      <c r="G54" s="3" t="s">
        <v>173</v>
      </c>
      <c r="H54" s="3" t="s">
        <v>145</v>
      </c>
      <c r="I54" s="3">
        <v>1.67</v>
      </c>
      <c r="J54" s="52">
        <v>77.405947999999995</v>
      </c>
      <c r="K54" s="52">
        <v>2952.7087187320831</v>
      </c>
      <c r="L54" s="52">
        <v>4185.3347795999998</v>
      </c>
      <c r="M54" s="52">
        <v>2168.4055812000001</v>
      </c>
      <c r="N54" s="56">
        <v>0.38886002451363144</v>
      </c>
      <c r="O54" s="52">
        <v>99.917599999999993</v>
      </c>
      <c r="P54" s="52">
        <v>0</v>
      </c>
      <c r="Q54" s="52">
        <v>0</v>
      </c>
      <c r="R54" s="52">
        <v>89.040003999999996</v>
      </c>
      <c r="S54" s="52">
        <v>82.820006000000006</v>
      </c>
      <c r="T54" s="52">
        <v>44.549999</v>
      </c>
      <c r="U54" s="52">
        <v>38.509991999999997</v>
      </c>
      <c r="V54" s="52">
        <v>46.200004</v>
      </c>
      <c r="W54" s="52">
        <v>5.9</v>
      </c>
      <c r="X54" s="2" t="s">
        <v>298</v>
      </c>
    </row>
    <row r="55" spans="1:24" ht="30" customHeight="1" x14ac:dyDescent="0.25">
      <c r="A55" s="9">
        <v>1</v>
      </c>
      <c r="B55" s="10">
        <v>3545000</v>
      </c>
      <c r="C55" s="3" t="s">
        <v>114</v>
      </c>
      <c r="D55" s="3" t="s">
        <v>115</v>
      </c>
      <c r="E55" s="3" t="s">
        <v>116</v>
      </c>
      <c r="F55" s="3" t="s">
        <v>34</v>
      </c>
      <c r="G55" s="3" t="s">
        <v>173</v>
      </c>
      <c r="H55" s="3" t="s">
        <v>145</v>
      </c>
      <c r="I55" s="3">
        <v>45.5</v>
      </c>
      <c r="J55" s="52">
        <v>70.692420308182875</v>
      </c>
      <c r="K55" s="52">
        <v>2807.0275964844377</v>
      </c>
      <c r="L55" s="52">
        <v>4750.2298108000005</v>
      </c>
      <c r="M55" s="52">
        <v>1936.0564924</v>
      </c>
      <c r="N55" s="56">
        <v>0.30949447867682461</v>
      </c>
      <c r="O55" s="52">
        <v>91.749099999999999</v>
      </c>
      <c r="P55" s="52">
        <v>0.57103159759067412</v>
      </c>
      <c r="Q55" s="52">
        <v>2.7711999999999999</v>
      </c>
      <c r="R55" s="52">
        <v>89.47060639144604</v>
      </c>
      <c r="S55" s="52">
        <v>83.377940300532785</v>
      </c>
      <c r="T55" s="52">
        <v>44.700454439560737</v>
      </c>
      <c r="U55" s="52">
        <v>37.700381774359535</v>
      </c>
      <c r="V55" s="52">
        <v>46.376510325283213</v>
      </c>
      <c r="W55" s="52">
        <v>5.8643871755567769</v>
      </c>
      <c r="X55" s="2" t="s">
        <v>24</v>
      </c>
    </row>
    <row r="56" spans="1:24" ht="30" customHeight="1" x14ac:dyDescent="0.25">
      <c r="A56" s="9">
        <v>1</v>
      </c>
      <c r="B56" s="10">
        <v>3556000</v>
      </c>
      <c r="C56" s="3" t="s">
        <v>264</v>
      </c>
      <c r="D56" s="3" t="s">
        <v>265</v>
      </c>
      <c r="E56" s="3" t="s">
        <v>266</v>
      </c>
      <c r="F56" s="3" t="s">
        <v>34</v>
      </c>
      <c r="G56" s="3" t="s">
        <v>235</v>
      </c>
      <c r="H56" s="3" t="s">
        <v>142</v>
      </c>
      <c r="I56" s="3">
        <v>26.9</v>
      </c>
      <c r="J56" s="52">
        <v>62.113071276088007</v>
      </c>
      <c r="K56" s="52">
        <v>1769.4399606299085</v>
      </c>
      <c r="L56" s="52">
        <v>3310.3674540682177</v>
      </c>
      <c r="M56" s="52">
        <v>1486.2204724409344</v>
      </c>
      <c r="N56" s="56">
        <v>0.15526133093525199</v>
      </c>
      <c r="O56" s="52">
        <v>82.415184999999994</v>
      </c>
      <c r="P56" s="52">
        <v>0.8313374</v>
      </c>
      <c r="Q56" s="52">
        <v>7.5137179999999999</v>
      </c>
      <c r="R56" s="52">
        <v>89.460589999999996</v>
      </c>
      <c r="S56" s="52">
        <v>77.559560000000005</v>
      </c>
      <c r="T56" s="52">
        <v>51.540280000000003</v>
      </c>
      <c r="U56" s="52">
        <v>39.38205</v>
      </c>
      <c r="V56" s="52">
        <v>33.583979999999997</v>
      </c>
      <c r="W56" s="52">
        <v>5.351286</v>
      </c>
      <c r="X56" s="2" t="s">
        <v>267</v>
      </c>
    </row>
    <row r="57" spans="1:24" ht="30" customHeight="1" x14ac:dyDescent="0.25">
      <c r="A57" s="9">
        <v>1</v>
      </c>
      <c r="B57" s="10">
        <v>3558000</v>
      </c>
      <c r="C57" s="3" t="s">
        <v>117</v>
      </c>
      <c r="D57" s="3" t="s">
        <v>118</v>
      </c>
      <c r="E57" s="3" t="s">
        <v>119</v>
      </c>
      <c r="F57" s="3" t="s">
        <v>34</v>
      </c>
      <c r="G57" s="3" t="s">
        <v>173</v>
      </c>
      <c r="H57" s="3" t="s">
        <v>127</v>
      </c>
      <c r="I57" s="3">
        <v>177</v>
      </c>
      <c r="J57" s="52">
        <v>71.467662261771764</v>
      </c>
      <c r="K57" s="52">
        <v>2576.8226287110929</v>
      </c>
      <c r="L57" s="52">
        <v>4340.6825536000006</v>
      </c>
      <c r="M57" s="52">
        <v>1786.0892960000001</v>
      </c>
      <c r="N57" s="56">
        <v>0.30953394649368726</v>
      </c>
      <c r="O57" s="52">
        <v>94.383399999999995</v>
      </c>
      <c r="P57" s="52">
        <v>0.27791828966092791</v>
      </c>
      <c r="Q57" s="52">
        <v>2.2109000000000001</v>
      </c>
      <c r="R57" s="52">
        <v>89.443545586516947</v>
      </c>
      <c r="S57" s="52">
        <v>83.316664076578192</v>
      </c>
      <c r="T57" s="52">
        <v>44.569496880289542</v>
      </c>
      <c r="U57" s="52">
        <v>37.702723228380307</v>
      </c>
      <c r="V57" s="52">
        <v>46.48470168574719</v>
      </c>
      <c r="W57" s="52">
        <v>5.862471337637297</v>
      </c>
      <c r="X57" s="2" t="s">
        <v>25</v>
      </c>
    </row>
    <row r="58" spans="1:24" ht="30" customHeight="1" x14ac:dyDescent="0.25">
      <c r="A58" s="9">
        <v>1</v>
      </c>
      <c r="B58" s="10">
        <v>3560000</v>
      </c>
      <c r="C58" s="3" t="s">
        <v>120</v>
      </c>
      <c r="D58" s="3" t="s">
        <v>121</v>
      </c>
      <c r="E58" s="3" t="s">
        <v>122</v>
      </c>
      <c r="F58" s="3" t="s">
        <v>34</v>
      </c>
      <c r="G58" s="3" t="s">
        <v>173</v>
      </c>
      <c r="H58" s="3" t="s">
        <v>127</v>
      </c>
      <c r="I58" s="3">
        <v>70.900000000000006</v>
      </c>
      <c r="J58" s="52">
        <v>68.297631072998044</v>
      </c>
      <c r="K58" s="52">
        <v>2079.8514464625305</v>
      </c>
      <c r="L58" s="52">
        <v>3726.4108804000002</v>
      </c>
      <c r="M58" s="52">
        <v>1455.1509652</v>
      </c>
      <c r="N58" s="56">
        <v>0.27504579158106668</v>
      </c>
      <c r="O58" s="52">
        <v>87.412599999999998</v>
      </c>
      <c r="P58" s="52">
        <v>0.71880193122707647</v>
      </c>
      <c r="Q58" s="52">
        <v>4.7627000000000006</v>
      </c>
      <c r="R58" s="52">
        <v>91.503023266160525</v>
      </c>
      <c r="S58" s="52">
        <v>86.421891603339915</v>
      </c>
      <c r="T58" s="52">
        <v>47.558051174389377</v>
      </c>
      <c r="U58" s="52">
        <v>34.73075383258665</v>
      </c>
      <c r="V58" s="52">
        <v>45.065765597537094</v>
      </c>
      <c r="W58" s="52">
        <v>5.7610382851452933</v>
      </c>
      <c r="X58" s="2" t="s">
        <v>26</v>
      </c>
    </row>
    <row r="59" spans="1:24" ht="30" customHeight="1" x14ac:dyDescent="0.25">
      <c r="A59" s="9">
        <v>1</v>
      </c>
      <c r="B59" s="10">
        <v>3572110</v>
      </c>
      <c r="C59" s="3" t="s">
        <v>268</v>
      </c>
      <c r="D59" s="3" t="s">
        <v>269</v>
      </c>
      <c r="E59" s="3" t="s">
        <v>270</v>
      </c>
      <c r="F59" s="3" t="s">
        <v>34</v>
      </c>
      <c r="G59" s="3" t="s">
        <v>197</v>
      </c>
      <c r="H59" s="3" t="s">
        <v>134</v>
      </c>
      <c r="I59" s="3">
        <v>131</v>
      </c>
      <c r="J59" s="52">
        <v>62.535630333995002</v>
      </c>
      <c r="K59" s="52">
        <v>1366.2312992125887</v>
      </c>
      <c r="L59" s="52">
        <v>1968.50393700786</v>
      </c>
      <c r="M59" s="52">
        <v>557.74278215222694</v>
      </c>
      <c r="N59" s="56">
        <v>0.57308674418604699</v>
      </c>
      <c r="O59" s="52">
        <v>87.104032700000019</v>
      </c>
      <c r="P59" s="52">
        <v>2.7741730000000002</v>
      </c>
      <c r="Q59" s="52">
        <v>4.060206</v>
      </c>
      <c r="R59" s="52">
        <v>87.651780000000002</v>
      </c>
      <c r="S59" s="52">
        <v>82.791560000000004</v>
      </c>
      <c r="T59" s="52">
        <v>63.722160000000002</v>
      </c>
      <c r="U59" s="52">
        <v>47.20485</v>
      </c>
      <c r="V59" s="52">
        <v>23.096450000000001</v>
      </c>
      <c r="W59" s="52">
        <v>5.6611630000000002</v>
      </c>
      <c r="X59" s="2" t="s">
        <v>271</v>
      </c>
    </row>
    <row r="60" spans="1:24" ht="30" customHeight="1" x14ac:dyDescent="0.25">
      <c r="A60" s="9">
        <v>1</v>
      </c>
      <c r="B60" s="10">
        <v>3574500</v>
      </c>
      <c r="C60" s="3" t="s">
        <v>272</v>
      </c>
      <c r="D60" s="3" t="s">
        <v>273</v>
      </c>
      <c r="E60" s="3" t="s">
        <v>274</v>
      </c>
      <c r="F60" s="3" t="s">
        <v>34</v>
      </c>
      <c r="G60" s="3" t="s">
        <v>197</v>
      </c>
      <c r="H60" s="3" t="s">
        <v>134</v>
      </c>
      <c r="I60" s="3">
        <v>320</v>
      </c>
      <c r="J60" s="52">
        <v>59.564055511233001</v>
      </c>
      <c r="K60" s="52">
        <v>1249.9350393700699</v>
      </c>
      <c r="L60" s="52">
        <v>1902.8871391075979</v>
      </c>
      <c r="M60" s="52">
        <v>554.46194225721388</v>
      </c>
      <c r="N60" s="56">
        <v>0.51576690997566899</v>
      </c>
      <c r="O60" s="52">
        <v>82.39819399999999</v>
      </c>
      <c r="P60" s="52">
        <v>3.5351819999999998</v>
      </c>
      <c r="Q60" s="52">
        <v>7.9723519999999999</v>
      </c>
      <c r="R60" s="52">
        <v>87.26294</v>
      </c>
      <c r="S60" s="52">
        <v>82.359870000000001</v>
      </c>
      <c r="T60" s="52">
        <v>63.323090000000001</v>
      </c>
      <c r="U60" s="52">
        <v>45.87003</v>
      </c>
      <c r="V60" s="52">
        <v>22.984159999999999</v>
      </c>
      <c r="W60" s="52">
        <v>5.7715420000000002</v>
      </c>
      <c r="X60" s="2" t="s">
        <v>275</v>
      </c>
    </row>
    <row r="61" spans="1:24" ht="30" customHeight="1" thickBot="1" x14ac:dyDescent="0.3">
      <c r="A61" s="19">
        <v>1</v>
      </c>
      <c r="B61" s="20">
        <v>3578000</v>
      </c>
      <c r="C61" s="21" t="s">
        <v>276</v>
      </c>
      <c r="D61" s="21" t="s">
        <v>277</v>
      </c>
      <c r="E61" s="21" t="s">
        <v>278</v>
      </c>
      <c r="F61" s="21" t="s">
        <v>34</v>
      </c>
      <c r="G61" s="21" t="s">
        <v>235</v>
      </c>
      <c r="H61" s="21" t="s">
        <v>279</v>
      </c>
      <c r="I61" s="21">
        <v>65.599999999999994</v>
      </c>
      <c r="J61" s="61">
        <v>62.077913795541001</v>
      </c>
      <c r="K61" s="61">
        <v>1650.4550524934266</v>
      </c>
      <c r="L61" s="61">
        <v>2080.0524934383052</v>
      </c>
      <c r="M61" s="61">
        <v>987.53280839894308</v>
      </c>
      <c r="N61" s="57">
        <v>0.60678288288288296</v>
      </c>
      <c r="O61" s="61">
        <v>71.836449999999999</v>
      </c>
      <c r="P61" s="61">
        <v>2.2931010000000001</v>
      </c>
      <c r="Q61" s="61">
        <v>13.773</v>
      </c>
      <c r="R61" s="61">
        <v>88.671880000000002</v>
      </c>
      <c r="S61" s="61">
        <v>83.764539999999997</v>
      </c>
      <c r="T61" s="61">
        <v>62.577500000000001</v>
      </c>
      <c r="U61" s="61">
        <v>47.737670000000001</v>
      </c>
      <c r="V61" s="61">
        <v>25.34883</v>
      </c>
      <c r="W61" s="61">
        <v>5.5602289999999996</v>
      </c>
      <c r="X61" s="22" t="s">
        <v>280</v>
      </c>
    </row>
    <row r="62" spans="1:24" ht="30" customHeight="1" x14ac:dyDescent="0.25"/>
    <row r="63" spans="1:24" ht="30" customHeight="1" x14ac:dyDescent="0.25"/>
    <row r="64" spans="1:24" ht="30" customHeight="1" x14ac:dyDescent="0.25">
      <c r="A64" s="23" t="s">
        <v>289</v>
      </c>
    </row>
    <row r="65" spans="1:1" ht="30" customHeight="1" x14ac:dyDescent="0.25">
      <c r="A65" s="23" t="s">
        <v>290</v>
      </c>
    </row>
    <row r="66" spans="1:1" ht="30" customHeight="1" x14ac:dyDescent="0.25">
      <c r="A66" s="23" t="s">
        <v>291</v>
      </c>
    </row>
    <row r="67" spans="1:1" ht="30" customHeight="1" x14ac:dyDescent="0.25"/>
    <row r="68" spans="1:1" ht="30" customHeight="1" x14ac:dyDescent="0.25"/>
    <row r="69" spans="1:1" ht="30" customHeight="1" x14ac:dyDescent="0.25"/>
    <row r="70" spans="1:1" ht="30" customHeight="1" x14ac:dyDescent="0.25"/>
    <row r="71" spans="1:1" ht="30" customHeight="1" x14ac:dyDescent="0.25"/>
    <row r="72" spans="1:1" ht="30" customHeight="1" x14ac:dyDescent="0.25"/>
    <row r="73" spans="1:1" ht="30" customHeight="1" x14ac:dyDescent="0.25"/>
    <row r="74" spans="1:1" ht="30" customHeight="1" x14ac:dyDescent="0.25"/>
    <row r="75" spans="1:1" ht="30" customHeight="1" x14ac:dyDescent="0.25"/>
    <row r="76" spans="1:1" ht="30" customHeight="1" x14ac:dyDescent="0.25"/>
    <row r="77" spans="1:1" ht="30" customHeight="1" x14ac:dyDescent="0.25"/>
    <row r="78" spans="1:1" ht="30" customHeight="1" x14ac:dyDescent="0.25"/>
    <row r="79" spans="1:1" ht="30" customHeight="1" x14ac:dyDescent="0.25"/>
    <row r="80" spans="1:1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</sheetData>
  <mergeCells count="2">
    <mergeCell ref="A5:B5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7"/>
  <sheetViews>
    <sheetView workbookViewId="0">
      <selection activeCell="U5" sqref="U5"/>
    </sheetView>
  </sheetViews>
  <sheetFormatPr defaultRowHeight="15.75" x14ac:dyDescent="0.25"/>
  <cols>
    <col min="1" max="1" width="11.42578125" style="48" customWidth="1"/>
    <col min="2" max="3" width="11.140625" style="25" customWidth="1"/>
    <col min="4" max="15" width="12.7109375" style="25" customWidth="1"/>
    <col min="16" max="16" width="16.28515625" style="25" customWidth="1"/>
    <col min="17" max="16384" width="9.140625" style="26"/>
  </cols>
  <sheetData>
    <row r="1" spans="1:44" x14ac:dyDescent="0.25">
      <c r="A1" s="5" t="s">
        <v>337</v>
      </c>
      <c r="B1" s="24"/>
      <c r="C1" s="24"/>
    </row>
    <row r="2" spans="1:44" ht="18.75" x14ac:dyDescent="0.25">
      <c r="A2" s="18" t="s">
        <v>332</v>
      </c>
      <c r="B2" s="24"/>
      <c r="C2" s="24"/>
    </row>
    <row r="3" spans="1:44" ht="16.5" thickBot="1" x14ac:dyDescent="0.3"/>
    <row r="4" spans="1:44" ht="18.75" customHeight="1" x14ac:dyDescent="0.25">
      <c r="A4" s="76" t="s">
        <v>149</v>
      </c>
      <c r="B4" s="79" t="s">
        <v>155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44" s="27" customFormat="1" ht="78.75" customHeight="1" x14ac:dyDescent="0.25">
      <c r="A5" s="77"/>
      <c r="B5" s="80" t="s">
        <v>156</v>
      </c>
      <c r="C5" s="80"/>
      <c r="D5" s="41" t="s">
        <v>157</v>
      </c>
      <c r="E5" s="41" t="s">
        <v>158</v>
      </c>
      <c r="F5" s="41" t="s">
        <v>159</v>
      </c>
      <c r="G5" s="41" t="s">
        <v>160</v>
      </c>
      <c r="H5" s="41" t="s">
        <v>161</v>
      </c>
      <c r="I5" s="41" t="s">
        <v>162</v>
      </c>
      <c r="J5" s="41" t="s">
        <v>163</v>
      </c>
      <c r="K5" s="41" t="s">
        <v>164</v>
      </c>
      <c r="L5" s="41" t="s">
        <v>165</v>
      </c>
      <c r="M5" s="41" t="s">
        <v>166</v>
      </c>
      <c r="N5" s="41" t="s">
        <v>167</v>
      </c>
      <c r="O5" s="41" t="s">
        <v>168</v>
      </c>
      <c r="P5" s="81" t="s">
        <v>169</v>
      </c>
    </row>
    <row r="6" spans="1:44" s="29" customFormat="1" ht="16.5" thickBot="1" x14ac:dyDescent="0.3">
      <c r="A6" s="78"/>
      <c r="B6" s="28" t="s">
        <v>170</v>
      </c>
      <c r="C6" s="28" t="s">
        <v>171</v>
      </c>
      <c r="D6" s="75" t="s">
        <v>171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82"/>
    </row>
    <row r="7" spans="1:44" x14ac:dyDescent="0.25">
      <c r="A7" s="49">
        <v>2157490</v>
      </c>
      <c r="B7" s="42">
        <v>0.21</v>
      </c>
      <c r="C7" s="42">
        <v>0.33</v>
      </c>
      <c r="D7" s="42">
        <v>11.2</v>
      </c>
      <c r="E7" s="42">
        <v>11.7</v>
      </c>
      <c r="F7" s="42">
        <v>13.3</v>
      </c>
      <c r="G7" s="42">
        <v>9.64</v>
      </c>
      <c r="H7" s="42">
        <v>7.11</v>
      </c>
      <c r="I7" s="43">
        <v>2.8</v>
      </c>
      <c r="J7" s="42">
        <v>1.56</v>
      </c>
      <c r="K7" s="43">
        <v>0.55000000000000004</v>
      </c>
      <c r="L7" s="43">
        <v>0.92</v>
      </c>
      <c r="M7" s="43">
        <v>3.5</v>
      </c>
      <c r="N7" s="43">
        <v>5.0599999999999996</v>
      </c>
      <c r="O7" s="43">
        <v>7.14</v>
      </c>
      <c r="P7" s="44">
        <v>20.100000000000001</v>
      </c>
      <c r="R7" s="32"/>
      <c r="S7" s="32"/>
      <c r="T7" s="32"/>
      <c r="U7" s="32"/>
      <c r="V7" s="32"/>
      <c r="W7" s="32"/>
      <c r="X7" s="33"/>
      <c r="Y7" s="33"/>
      <c r="Z7" s="33"/>
      <c r="AA7" s="33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4"/>
    </row>
    <row r="8" spans="1:44" ht="18.75" x14ac:dyDescent="0.25">
      <c r="A8" s="49">
        <v>2167450</v>
      </c>
      <c r="B8" s="42">
        <v>0.75</v>
      </c>
      <c r="C8" s="42">
        <v>1.1299999999999999</v>
      </c>
      <c r="D8" s="42">
        <v>35.9</v>
      </c>
      <c r="E8" s="42">
        <v>53.1</v>
      </c>
      <c r="F8" s="42">
        <v>68.099999999999994</v>
      </c>
      <c r="G8" s="42">
        <v>47.6</v>
      </c>
      <c r="H8" s="42">
        <v>27.9</v>
      </c>
      <c r="I8" s="42">
        <v>16.399999999999999</v>
      </c>
      <c r="J8" s="42">
        <v>7.81</v>
      </c>
      <c r="K8" s="43">
        <v>3.23</v>
      </c>
      <c r="L8" s="43">
        <v>1.58</v>
      </c>
      <c r="M8" s="43">
        <v>3.35</v>
      </c>
      <c r="N8" s="42">
        <v>10.8</v>
      </c>
      <c r="O8" s="44">
        <v>25.4</v>
      </c>
      <c r="P8" s="42">
        <v>156</v>
      </c>
      <c r="R8" s="32"/>
      <c r="S8" s="32"/>
      <c r="T8" s="35"/>
      <c r="U8" s="35"/>
      <c r="V8" s="35"/>
      <c r="W8" s="35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5"/>
      <c r="AQ8" s="35"/>
      <c r="AR8" s="32"/>
    </row>
    <row r="9" spans="1:44" x14ac:dyDescent="0.25">
      <c r="A9" s="49">
        <v>2177000</v>
      </c>
      <c r="B9" s="42">
        <v>113</v>
      </c>
      <c r="C9" s="42">
        <v>119</v>
      </c>
      <c r="D9" s="42">
        <v>257</v>
      </c>
      <c r="E9" s="42">
        <v>298</v>
      </c>
      <c r="F9" s="42">
        <v>379</v>
      </c>
      <c r="G9" s="42">
        <v>384</v>
      </c>
      <c r="H9" s="42">
        <v>298</v>
      </c>
      <c r="I9" s="42">
        <v>228</v>
      </c>
      <c r="J9" s="42">
        <v>187</v>
      </c>
      <c r="K9" s="42">
        <v>148</v>
      </c>
      <c r="L9" s="42">
        <v>133</v>
      </c>
      <c r="M9" s="42">
        <v>127</v>
      </c>
      <c r="N9" s="42">
        <v>145</v>
      </c>
      <c r="O9" s="42">
        <v>191</v>
      </c>
      <c r="P9" s="42">
        <v>642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4" x14ac:dyDescent="0.25">
      <c r="A10" s="49">
        <v>2178400</v>
      </c>
      <c r="B10" s="42">
        <v>33.1</v>
      </c>
      <c r="C10" s="44">
        <v>35</v>
      </c>
      <c r="D10" s="42">
        <v>81.599999999999994</v>
      </c>
      <c r="E10" s="42">
        <v>98.4</v>
      </c>
      <c r="F10" s="42">
        <v>111</v>
      </c>
      <c r="G10" s="42">
        <v>111</v>
      </c>
      <c r="H10" s="42">
        <v>87.4</v>
      </c>
      <c r="I10" s="42">
        <v>64.5</v>
      </c>
      <c r="J10" s="42">
        <v>50.9</v>
      </c>
      <c r="K10" s="42">
        <v>40.9</v>
      </c>
      <c r="L10" s="42">
        <v>37.200000000000003</v>
      </c>
      <c r="M10" s="42">
        <v>37.6</v>
      </c>
      <c r="N10" s="44">
        <v>43</v>
      </c>
      <c r="O10" s="44">
        <v>62</v>
      </c>
      <c r="P10" s="42">
        <v>181</v>
      </c>
      <c r="R10" s="37"/>
      <c r="S10" s="3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36"/>
      <c r="AH10" s="37"/>
      <c r="AI10" s="37"/>
      <c r="AJ10" s="37"/>
      <c r="AK10" s="37"/>
      <c r="AL10" s="37"/>
      <c r="AM10" s="37"/>
      <c r="AN10" s="36"/>
      <c r="AO10" s="36"/>
      <c r="AP10" s="36"/>
      <c r="AQ10" s="36"/>
      <c r="AR10" s="36"/>
    </row>
    <row r="11" spans="1:44" x14ac:dyDescent="0.25">
      <c r="A11" s="49">
        <v>2192500</v>
      </c>
      <c r="B11" s="42">
        <v>1.75</v>
      </c>
      <c r="C11" s="42">
        <v>2.21</v>
      </c>
      <c r="D11" s="42">
        <v>51.3</v>
      </c>
      <c r="E11" s="42">
        <v>67.900000000000006</v>
      </c>
      <c r="F11" s="42">
        <v>86.3</v>
      </c>
      <c r="G11" s="42">
        <v>74.599999999999994</v>
      </c>
      <c r="H11" s="42">
        <v>38.700000000000003</v>
      </c>
      <c r="I11" s="42">
        <v>20.399999999999999</v>
      </c>
      <c r="J11" s="42">
        <v>9.6300000000000008</v>
      </c>
      <c r="K11" s="43">
        <v>4.5599999999999996</v>
      </c>
      <c r="L11" s="43">
        <v>3.8</v>
      </c>
      <c r="M11" s="43">
        <v>5.39</v>
      </c>
      <c r="N11" s="42">
        <v>12.2</v>
      </c>
      <c r="O11" s="44">
        <v>29.2</v>
      </c>
      <c r="P11" s="42">
        <v>190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1"/>
    </row>
    <row r="12" spans="1:44" x14ac:dyDescent="0.25">
      <c r="A12" s="49">
        <v>2193340</v>
      </c>
      <c r="B12" s="42">
        <v>0</v>
      </c>
      <c r="C12" s="42">
        <v>0</v>
      </c>
      <c r="D12" s="42">
        <v>1.87</v>
      </c>
      <c r="E12" s="42">
        <v>3.86</v>
      </c>
      <c r="F12" s="42">
        <v>6.47</v>
      </c>
      <c r="G12" s="42">
        <v>4.79</v>
      </c>
      <c r="H12" s="42">
        <v>1.91</v>
      </c>
      <c r="I12" s="42">
        <v>0.86</v>
      </c>
      <c r="J12" s="43">
        <v>0.2</v>
      </c>
      <c r="K12" s="43">
        <v>0.04</v>
      </c>
      <c r="L12" s="43">
        <v>0.04</v>
      </c>
      <c r="M12" s="42">
        <v>0</v>
      </c>
      <c r="N12" s="43">
        <v>0.44</v>
      </c>
      <c r="O12" s="43">
        <v>1.01</v>
      </c>
      <c r="P12" s="44">
        <v>23</v>
      </c>
      <c r="R12" s="36"/>
      <c r="S12" s="36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6"/>
      <c r="AI12" s="30"/>
      <c r="AJ12" s="36"/>
      <c r="AK12" s="30"/>
      <c r="AL12" s="30"/>
      <c r="AM12" s="30"/>
      <c r="AN12" s="30"/>
      <c r="AO12" s="30"/>
      <c r="AP12" s="30"/>
      <c r="AQ12" s="30"/>
      <c r="AR12" s="38"/>
    </row>
    <row r="13" spans="1:44" x14ac:dyDescent="0.25">
      <c r="A13" s="49">
        <v>2196000</v>
      </c>
      <c r="B13" s="42">
        <v>0.62</v>
      </c>
      <c r="C13" s="42">
        <v>1.0900000000000001</v>
      </c>
      <c r="D13" s="42">
        <v>24.5</v>
      </c>
      <c r="E13" s="42">
        <v>51.7</v>
      </c>
      <c r="F13" s="42">
        <v>79.3</v>
      </c>
      <c r="G13" s="42">
        <v>50.4</v>
      </c>
      <c r="H13" s="42">
        <v>18.2</v>
      </c>
      <c r="I13" s="42">
        <v>9.39</v>
      </c>
      <c r="J13" s="43">
        <v>5.4</v>
      </c>
      <c r="K13" s="43">
        <v>3.62</v>
      </c>
      <c r="L13" s="43">
        <v>2.13</v>
      </c>
      <c r="M13" s="43">
        <v>1.77</v>
      </c>
      <c r="N13" s="43">
        <v>2.34</v>
      </c>
      <c r="O13" s="43">
        <v>8.3800000000000008</v>
      </c>
      <c r="P13" s="42">
        <v>371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</row>
    <row r="14" spans="1:44" x14ac:dyDescent="0.25">
      <c r="A14" s="49">
        <v>2197520</v>
      </c>
      <c r="B14" s="42">
        <v>0.25</v>
      </c>
      <c r="C14" s="42">
        <v>0.36</v>
      </c>
      <c r="D14" s="42">
        <v>7.83</v>
      </c>
      <c r="E14" s="42">
        <v>13.3</v>
      </c>
      <c r="F14" s="42">
        <v>19.3</v>
      </c>
      <c r="G14" s="42">
        <v>9.24</v>
      </c>
      <c r="H14" s="42">
        <v>3.33</v>
      </c>
      <c r="I14" s="42">
        <v>1.66</v>
      </c>
      <c r="J14" s="42">
        <v>0.61</v>
      </c>
      <c r="K14" s="43">
        <v>0.6</v>
      </c>
      <c r="L14" s="43">
        <v>0.51</v>
      </c>
      <c r="M14" s="43">
        <v>0.5</v>
      </c>
      <c r="N14" s="43">
        <v>1.25</v>
      </c>
      <c r="O14" s="43">
        <v>2.4700000000000002</v>
      </c>
      <c r="P14" s="44">
        <v>47.5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8"/>
    </row>
    <row r="15" spans="1:44" x14ac:dyDescent="0.25">
      <c r="A15" s="49">
        <v>2212600</v>
      </c>
      <c r="B15" s="42">
        <v>0</v>
      </c>
      <c r="C15" s="42">
        <v>0.01</v>
      </c>
      <c r="D15" s="42">
        <v>11.2</v>
      </c>
      <c r="E15" s="42">
        <v>16.899999999999999</v>
      </c>
      <c r="F15" s="42">
        <v>19.3</v>
      </c>
      <c r="G15" s="42">
        <v>10.8</v>
      </c>
      <c r="H15" s="42">
        <v>2.93</v>
      </c>
      <c r="I15" s="42">
        <v>0.86</v>
      </c>
      <c r="J15" s="42">
        <v>0.27</v>
      </c>
      <c r="K15" s="43">
        <v>0.03</v>
      </c>
      <c r="L15" s="43">
        <v>0.1</v>
      </c>
      <c r="M15" s="43">
        <v>0.12</v>
      </c>
      <c r="N15" s="43">
        <v>0.99</v>
      </c>
      <c r="O15" s="43">
        <v>3.84</v>
      </c>
      <c r="P15" s="44">
        <v>57.6</v>
      </c>
      <c r="R15" s="37"/>
      <c r="S15" s="3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6"/>
      <c r="AR15" s="31"/>
    </row>
    <row r="16" spans="1:44" x14ac:dyDescent="0.25">
      <c r="A16" s="49">
        <v>2213050</v>
      </c>
      <c r="B16" s="42">
        <v>0.33</v>
      </c>
      <c r="C16" s="42">
        <v>0.34</v>
      </c>
      <c r="D16" s="42">
        <v>7.81</v>
      </c>
      <c r="E16" s="42">
        <v>10.9</v>
      </c>
      <c r="F16" s="44">
        <v>12</v>
      </c>
      <c r="G16" s="42">
        <v>8.0299999999999994</v>
      </c>
      <c r="H16" s="42">
        <v>4.17</v>
      </c>
      <c r="I16" s="42">
        <v>2.38</v>
      </c>
      <c r="J16" s="42">
        <v>0.98</v>
      </c>
      <c r="K16" s="43">
        <v>0.73</v>
      </c>
      <c r="L16" s="43">
        <v>0.63</v>
      </c>
      <c r="M16" s="43">
        <v>0.44</v>
      </c>
      <c r="N16" s="43">
        <v>1.69</v>
      </c>
      <c r="O16" s="43">
        <v>3.76</v>
      </c>
      <c r="P16" s="44">
        <v>30.6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</row>
    <row r="17" spans="1:44" x14ac:dyDescent="0.25">
      <c r="A17" s="49">
        <v>2220550</v>
      </c>
      <c r="B17" s="42">
        <v>0.05</v>
      </c>
      <c r="C17" s="42">
        <v>0.06</v>
      </c>
      <c r="D17" s="42">
        <v>2.54</v>
      </c>
      <c r="E17" s="42">
        <v>4.38</v>
      </c>
      <c r="F17" s="42">
        <v>4.95</v>
      </c>
      <c r="G17" s="42">
        <v>4.9800000000000004</v>
      </c>
      <c r="H17" s="42">
        <v>2.68</v>
      </c>
      <c r="I17" s="42">
        <v>1.49</v>
      </c>
      <c r="J17" s="42">
        <v>0.78</v>
      </c>
      <c r="K17" s="43">
        <v>0.33</v>
      </c>
      <c r="L17" s="43">
        <v>0.13</v>
      </c>
      <c r="M17" s="43">
        <v>0.09</v>
      </c>
      <c r="N17" s="43">
        <v>0.87</v>
      </c>
      <c r="O17" s="43">
        <v>1.63</v>
      </c>
      <c r="P17" s="44">
        <v>14.6</v>
      </c>
      <c r="R17" s="37"/>
      <c r="S17" s="37"/>
      <c r="T17" s="37"/>
      <c r="U17" s="37"/>
      <c r="V17" s="36"/>
      <c r="W17" s="36"/>
      <c r="X17" s="36"/>
      <c r="Y17" s="3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6"/>
    </row>
    <row r="18" spans="1:44" x14ac:dyDescent="0.25">
      <c r="A18" s="49">
        <v>2221000</v>
      </c>
      <c r="B18" s="42">
        <v>1.33</v>
      </c>
      <c r="C18" s="42">
        <v>1.56</v>
      </c>
      <c r="D18" s="42">
        <v>8.26</v>
      </c>
      <c r="E18" s="42">
        <v>11.5</v>
      </c>
      <c r="F18" s="42">
        <v>14.9</v>
      </c>
      <c r="G18" s="42">
        <v>12.4</v>
      </c>
      <c r="H18" s="43">
        <v>7.8</v>
      </c>
      <c r="I18" s="42">
        <v>5.49</v>
      </c>
      <c r="J18" s="42">
        <v>3.59</v>
      </c>
      <c r="K18" s="43">
        <v>2.94</v>
      </c>
      <c r="L18" s="43">
        <v>1.97</v>
      </c>
      <c r="M18" s="43">
        <v>1.82</v>
      </c>
      <c r="N18" s="43">
        <v>2.92</v>
      </c>
      <c r="O18" s="43">
        <v>5.69</v>
      </c>
      <c r="P18" s="44">
        <v>25</v>
      </c>
      <c r="R18" s="37"/>
      <c r="S18" s="37"/>
      <c r="T18" s="37"/>
      <c r="U18" s="37"/>
      <c r="V18" s="36"/>
      <c r="W18" s="36"/>
      <c r="X18" s="37"/>
      <c r="Y18" s="3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6"/>
    </row>
    <row r="19" spans="1:44" x14ac:dyDescent="0.25">
      <c r="A19" s="49">
        <v>2221525</v>
      </c>
      <c r="B19" s="42">
        <v>1.03</v>
      </c>
      <c r="C19" s="42">
        <v>1.65</v>
      </c>
      <c r="D19" s="42">
        <v>38.5</v>
      </c>
      <c r="E19" s="42">
        <v>58.1</v>
      </c>
      <c r="F19" s="42">
        <v>76.599999999999994</v>
      </c>
      <c r="G19" s="42">
        <v>53.9</v>
      </c>
      <c r="H19" s="42">
        <v>22.6</v>
      </c>
      <c r="I19" s="42">
        <v>8.36</v>
      </c>
      <c r="J19" s="42">
        <v>3.92</v>
      </c>
      <c r="K19" s="43">
        <v>2.73</v>
      </c>
      <c r="L19" s="43">
        <v>3.65</v>
      </c>
      <c r="M19" s="43">
        <v>4.1900000000000004</v>
      </c>
      <c r="N19" s="42">
        <v>10.6</v>
      </c>
      <c r="O19" s="44">
        <v>22.7</v>
      </c>
      <c r="P19" s="42">
        <v>147</v>
      </c>
      <c r="R19" s="36"/>
      <c r="S19" s="36"/>
      <c r="T19" s="30"/>
      <c r="U19" s="30"/>
      <c r="V19" s="30"/>
      <c r="W19" s="30"/>
      <c r="X19" s="30"/>
      <c r="Y19" s="30"/>
      <c r="Z19" s="30"/>
      <c r="AA19" s="30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0"/>
      <c r="AO19" s="30"/>
      <c r="AP19" s="30"/>
      <c r="AQ19" s="30"/>
      <c r="AR19" s="31"/>
    </row>
    <row r="20" spans="1:44" x14ac:dyDescent="0.25">
      <c r="A20" s="49">
        <v>2333000</v>
      </c>
      <c r="B20" s="42">
        <v>255</v>
      </c>
      <c r="C20" s="42">
        <v>292</v>
      </c>
      <c r="D20" s="42">
        <v>480</v>
      </c>
      <c r="E20" s="42">
        <v>518</v>
      </c>
      <c r="F20" s="42">
        <v>729</v>
      </c>
      <c r="G20" s="42">
        <v>788</v>
      </c>
      <c r="H20" s="42">
        <v>613</v>
      </c>
      <c r="I20" s="42">
        <v>525</v>
      </c>
      <c r="J20" s="42">
        <v>463</v>
      </c>
      <c r="K20" s="42">
        <v>413</v>
      </c>
      <c r="L20" s="42">
        <v>322</v>
      </c>
      <c r="M20" s="42">
        <v>298</v>
      </c>
      <c r="N20" s="42">
        <v>349</v>
      </c>
      <c r="O20" s="42">
        <v>409</v>
      </c>
      <c r="P20" s="42">
        <v>1180</v>
      </c>
      <c r="R20" s="36"/>
      <c r="S20" s="36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6"/>
      <c r="AE20" s="30"/>
      <c r="AF20" s="36"/>
      <c r="AG20" s="36"/>
      <c r="AH20" s="36"/>
      <c r="AI20" s="36"/>
      <c r="AJ20" s="36"/>
      <c r="AK20" s="36"/>
      <c r="AL20" s="30"/>
      <c r="AM20" s="30"/>
      <c r="AN20" s="30"/>
      <c r="AO20" s="30"/>
      <c r="AP20" s="30"/>
      <c r="AQ20" s="30"/>
      <c r="AR20" s="31"/>
    </row>
    <row r="21" spans="1:44" x14ac:dyDescent="0.25">
      <c r="A21" s="49">
        <v>2333500</v>
      </c>
      <c r="B21" s="42">
        <v>56.6</v>
      </c>
      <c r="C21" s="42">
        <v>60.5</v>
      </c>
      <c r="D21" s="42">
        <v>152</v>
      </c>
      <c r="E21" s="42">
        <v>176</v>
      </c>
      <c r="F21" s="42">
        <v>213</v>
      </c>
      <c r="G21" s="42">
        <v>215</v>
      </c>
      <c r="H21" s="42">
        <v>162</v>
      </c>
      <c r="I21" s="42">
        <v>120</v>
      </c>
      <c r="J21" s="42">
        <v>96.2</v>
      </c>
      <c r="K21" s="42">
        <v>72.2</v>
      </c>
      <c r="L21" s="44">
        <v>64</v>
      </c>
      <c r="M21" s="44">
        <v>71</v>
      </c>
      <c r="N21" s="42">
        <v>87.1</v>
      </c>
      <c r="O21" s="42">
        <v>110</v>
      </c>
      <c r="P21" s="42">
        <v>353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6"/>
    </row>
    <row r="22" spans="1:44" x14ac:dyDescent="0.25">
      <c r="A22" s="49">
        <v>2338523</v>
      </c>
      <c r="B22" s="42">
        <v>0.84</v>
      </c>
      <c r="C22" s="42">
        <v>1.05</v>
      </c>
      <c r="D22" s="42">
        <v>5.68</v>
      </c>
      <c r="E22" s="42">
        <v>7.53</v>
      </c>
      <c r="F22" s="42">
        <v>12.4</v>
      </c>
      <c r="G22" s="42">
        <v>10.4</v>
      </c>
      <c r="H22" s="42">
        <v>6.01</v>
      </c>
      <c r="I22" s="42">
        <v>3.24</v>
      </c>
      <c r="J22" s="42">
        <v>2.46</v>
      </c>
      <c r="K22" s="43">
        <v>1.21</v>
      </c>
      <c r="L22" s="43">
        <v>1.32</v>
      </c>
      <c r="M22" s="43">
        <v>1.77</v>
      </c>
      <c r="N22" s="43">
        <v>3.03</v>
      </c>
      <c r="O22" s="43">
        <v>4.5999999999999996</v>
      </c>
      <c r="P22" s="44">
        <v>19.899999999999999</v>
      </c>
      <c r="R22" s="30"/>
      <c r="S22" s="30"/>
      <c r="T22" s="37"/>
      <c r="U22" s="37"/>
      <c r="V22" s="37"/>
      <c r="W22" s="37"/>
      <c r="X22" s="37"/>
      <c r="Y22" s="37"/>
      <c r="Z22" s="37"/>
      <c r="AA22" s="37"/>
      <c r="AB22" s="30"/>
      <c r="AC22" s="30"/>
      <c r="AD22" s="30"/>
      <c r="AE22" s="30"/>
      <c r="AF22" s="30"/>
      <c r="AG22" s="37"/>
      <c r="AH22" s="30"/>
      <c r="AI22" s="30"/>
      <c r="AJ22" s="37"/>
      <c r="AK22" s="37"/>
      <c r="AL22" s="37"/>
      <c r="AM22" s="37"/>
      <c r="AN22" s="37"/>
      <c r="AO22" s="37"/>
      <c r="AP22" s="37"/>
      <c r="AQ22" s="37"/>
      <c r="AR22" s="31"/>
    </row>
    <row r="23" spans="1:44" x14ac:dyDescent="0.25">
      <c r="A23" s="49">
        <v>2339000</v>
      </c>
      <c r="B23" s="42">
        <v>10.9</v>
      </c>
      <c r="C23" s="44">
        <v>13</v>
      </c>
      <c r="D23" s="42">
        <v>88.3</v>
      </c>
      <c r="E23" s="42">
        <v>109</v>
      </c>
      <c r="F23" s="42">
        <v>124</v>
      </c>
      <c r="G23" s="42">
        <v>125</v>
      </c>
      <c r="H23" s="42">
        <v>63.2</v>
      </c>
      <c r="I23" s="42">
        <v>45.1</v>
      </c>
      <c r="J23" s="42">
        <v>30.4</v>
      </c>
      <c r="K23" s="42">
        <v>21.8</v>
      </c>
      <c r="L23" s="42">
        <v>13.5</v>
      </c>
      <c r="M23" s="42">
        <v>18.3</v>
      </c>
      <c r="N23" s="42">
        <v>31.1</v>
      </c>
      <c r="O23" s="44">
        <v>58</v>
      </c>
      <c r="P23" s="42">
        <v>228</v>
      </c>
      <c r="R23" s="36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1"/>
    </row>
    <row r="24" spans="1:44" x14ac:dyDescent="0.25">
      <c r="A24" s="49">
        <v>2340500</v>
      </c>
      <c r="B24" s="42">
        <v>6.65</v>
      </c>
      <c r="C24" s="42">
        <v>7.51</v>
      </c>
      <c r="D24" s="42">
        <v>27.9</v>
      </c>
      <c r="E24" s="42">
        <v>34.6</v>
      </c>
      <c r="F24" s="42">
        <v>45.4</v>
      </c>
      <c r="G24" s="44">
        <v>45</v>
      </c>
      <c r="H24" s="42">
        <v>28.2</v>
      </c>
      <c r="I24" s="42">
        <v>19.8</v>
      </c>
      <c r="J24" s="42">
        <v>16.600000000000001</v>
      </c>
      <c r="K24" s="42">
        <v>10.6</v>
      </c>
      <c r="L24" s="43">
        <v>7.98</v>
      </c>
      <c r="M24" s="43">
        <v>9.6</v>
      </c>
      <c r="N24" s="44">
        <v>12</v>
      </c>
      <c r="O24" s="44">
        <v>18.7</v>
      </c>
      <c r="P24" s="44">
        <v>81.599999999999994</v>
      </c>
      <c r="R24" s="37"/>
      <c r="S24" s="3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/>
      <c r="AE24" s="36"/>
      <c r="AF24" s="37"/>
      <c r="AG24" s="37"/>
      <c r="AH24" s="37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x14ac:dyDescent="0.25">
      <c r="A25" s="49">
        <v>2379500</v>
      </c>
      <c r="B25" s="42">
        <v>75.099999999999994</v>
      </c>
      <c r="C25" s="42">
        <v>78.400000000000006</v>
      </c>
      <c r="D25" s="42">
        <v>125</v>
      </c>
      <c r="E25" s="42">
        <v>143</v>
      </c>
      <c r="F25" s="42">
        <v>193</v>
      </c>
      <c r="G25" s="42">
        <v>218</v>
      </c>
      <c r="H25" s="42">
        <v>181</v>
      </c>
      <c r="I25" s="42">
        <v>144</v>
      </c>
      <c r="J25" s="42">
        <v>119</v>
      </c>
      <c r="K25" s="42">
        <v>96.4</v>
      </c>
      <c r="L25" s="42">
        <v>82.6</v>
      </c>
      <c r="M25" s="42">
        <v>81.400000000000006</v>
      </c>
      <c r="N25" s="42">
        <v>88.8</v>
      </c>
      <c r="O25" s="44">
        <v>97.6</v>
      </c>
      <c r="P25" s="42">
        <v>283</v>
      </c>
      <c r="R25" s="36"/>
      <c r="S25" s="36"/>
      <c r="T25" s="30"/>
      <c r="U25" s="30"/>
      <c r="V25" s="30"/>
      <c r="W25" s="30"/>
      <c r="X25" s="30"/>
      <c r="Y25" s="30"/>
      <c r="Z25" s="30"/>
      <c r="AA25" s="30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0"/>
      <c r="AQ25" s="30"/>
      <c r="AR25" s="31"/>
    </row>
    <row r="26" spans="1:44" x14ac:dyDescent="0.25">
      <c r="A26" s="49">
        <v>2380000</v>
      </c>
      <c r="B26" s="42">
        <v>34.5</v>
      </c>
      <c r="C26" s="42">
        <v>37.200000000000003</v>
      </c>
      <c r="D26" s="42">
        <v>75.3</v>
      </c>
      <c r="E26" s="42">
        <v>113</v>
      </c>
      <c r="F26" s="42">
        <v>165</v>
      </c>
      <c r="G26" s="42">
        <v>150</v>
      </c>
      <c r="H26" s="42">
        <v>130</v>
      </c>
      <c r="I26" s="42">
        <v>97.4</v>
      </c>
      <c r="J26" s="42">
        <v>66.5</v>
      </c>
      <c r="K26" s="42">
        <v>50.1</v>
      </c>
      <c r="L26" s="42">
        <v>38.799999999999997</v>
      </c>
      <c r="M26" s="42">
        <v>38.9</v>
      </c>
      <c r="N26" s="42">
        <v>42.1</v>
      </c>
      <c r="O26" s="44">
        <v>52.4</v>
      </c>
      <c r="P26" s="42">
        <v>212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8"/>
    </row>
    <row r="27" spans="1:44" x14ac:dyDescent="0.25">
      <c r="A27" s="49">
        <v>2381600</v>
      </c>
      <c r="B27" s="42">
        <v>0.73</v>
      </c>
      <c r="C27" s="43">
        <v>0.9</v>
      </c>
      <c r="D27" s="42">
        <v>4.0199999999999996</v>
      </c>
      <c r="E27" s="42">
        <v>6.19</v>
      </c>
      <c r="F27" s="42">
        <v>6.01</v>
      </c>
      <c r="G27" s="42">
        <v>6.72</v>
      </c>
      <c r="H27" s="42">
        <v>5.01</v>
      </c>
      <c r="I27" s="42">
        <v>2.62</v>
      </c>
      <c r="J27" s="42">
        <v>1.89</v>
      </c>
      <c r="K27" s="43">
        <v>1.18</v>
      </c>
      <c r="L27" s="43">
        <v>1.1499999999999999</v>
      </c>
      <c r="M27" s="43">
        <v>1.55</v>
      </c>
      <c r="N27" s="43">
        <v>2.33</v>
      </c>
      <c r="O27" s="43">
        <v>2.81</v>
      </c>
      <c r="P27" s="44">
        <v>15.8</v>
      </c>
      <c r="R27" s="36"/>
      <c r="S27" s="36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0"/>
      <c r="AO27" s="30"/>
      <c r="AP27" s="30"/>
      <c r="AQ27" s="30"/>
      <c r="AR27" s="38"/>
    </row>
    <row r="28" spans="1:44" x14ac:dyDescent="0.25">
      <c r="A28" s="49">
        <v>2382000</v>
      </c>
      <c r="B28" s="43">
        <v>1.2</v>
      </c>
      <c r="C28" s="42">
        <v>1.47</v>
      </c>
      <c r="D28" s="42">
        <v>9.01</v>
      </c>
      <c r="E28" s="42">
        <v>11.3</v>
      </c>
      <c r="F28" s="42">
        <v>13.6</v>
      </c>
      <c r="G28" s="42">
        <v>12.3</v>
      </c>
      <c r="H28" s="42">
        <v>7.65</v>
      </c>
      <c r="I28" s="43">
        <v>4.4000000000000004</v>
      </c>
      <c r="J28" s="42">
        <v>2.99</v>
      </c>
      <c r="K28" s="43">
        <v>2.15</v>
      </c>
      <c r="L28" s="43">
        <v>1.72</v>
      </c>
      <c r="M28" s="43">
        <v>2.5</v>
      </c>
      <c r="N28" s="43">
        <v>4.88</v>
      </c>
      <c r="O28" s="43">
        <v>5.5</v>
      </c>
      <c r="P28" s="44">
        <v>28.3</v>
      </c>
      <c r="R28" s="30"/>
      <c r="S28" s="30"/>
      <c r="T28" s="30"/>
      <c r="U28" s="30"/>
      <c r="V28" s="30"/>
      <c r="W28" s="30"/>
      <c r="X28" s="38"/>
      <c r="Y28" s="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8"/>
    </row>
    <row r="29" spans="1:44" x14ac:dyDescent="0.25">
      <c r="A29" s="49">
        <v>2382200</v>
      </c>
      <c r="B29" s="42">
        <v>7.97</v>
      </c>
      <c r="C29" s="42">
        <v>9.9600000000000009</v>
      </c>
      <c r="D29" s="42">
        <v>56.9</v>
      </c>
      <c r="E29" s="42">
        <v>66.599999999999994</v>
      </c>
      <c r="F29" s="42">
        <v>79.900000000000006</v>
      </c>
      <c r="G29" s="42">
        <v>83.4</v>
      </c>
      <c r="H29" s="42">
        <v>57.3</v>
      </c>
      <c r="I29" s="44">
        <v>33</v>
      </c>
      <c r="J29" s="42">
        <v>20.6</v>
      </c>
      <c r="K29" s="42">
        <v>12.1</v>
      </c>
      <c r="L29" s="42">
        <v>11.9</v>
      </c>
      <c r="M29" s="42">
        <v>14.8</v>
      </c>
      <c r="N29" s="42">
        <v>23.6</v>
      </c>
      <c r="O29" s="44">
        <v>36.299999999999997</v>
      </c>
      <c r="P29" s="42">
        <v>168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1"/>
    </row>
    <row r="30" spans="1:44" x14ac:dyDescent="0.25">
      <c r="A30" s="49">
        <v>2383000</v>
      </c>
      <c r="B30" s="42">
        <v>0.35</v>
      </c>
      <c r="C30" s="42">
        <v>0.44</v>
      </c>
      <c r="D30" s="42">
        <v>1.64</v>
      </c>
      <c r="E30" s="42">
        <v>2.59</v>
      </c>
      <c r="F30" s="42">
        <v>3.84</v>
      </c>
      <c r="G30" s="42">
        <v>3.25</v>
      </c>
      <c r="H30" s="42">
        <v>2.31</v>
      </c>
      <c r="I30" s="42">
        <v>1.62</v>
      </c>
      <c r="J30" s="43">
        <v>0.9</v>
      </c>
      <c r="K30" s="43">
        <v>0.66</v>
      </c>
      <c r="L30" s="43">
        <v>0.47</v>
      </c>
      <c r="M30" s="43">
        <v>0.57999999999999996</v>
      </c>
      <c r="N30" s="43">
        <v>0.84</v>
      </c>
      <c r="O30" s="43">
        <v>1.06</v>
      </c>
      <c r="P30" s="42">
        <v>6.85</v>
      </c>
      <c r="R30" s="37"/>
      <c r="S30" s="37"/>
      <c r="T30" s="36"/>
      <c r="U30" s="36"/>
      <c r="V30" s="36"/>
      <c r="W30" s="36"/>
      <c r="X30" s="36"/>
      <c r="Y30" s="36"/>
      <c r="Z30" s="36"/>
      <c r="AA30" s="36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1"/>
    </row>
    <row r="31" spans="1:44" x14ac:dyDescent="0.25">
      <c r="A31" s="49">
        <v>2384540</v>
      </c>
      <c r="B31" s="42">
        <v>0.24</v>
      </c>
      <c r="C31" s="43">
        <v>0.3</v>
      </c>
      <c r="D31" s="42">
        <v>4.6900000000000004</v>
      </c>
      <c r="E31" s="42">
        <v>6.68</v>
      </c>
      <c r="F31" s="42">
        <v>7.48</v>
      </c>
      <c r="G31" s="42">
        <v>5.96</v>
      </c>
      <c r="H31" s="42">
        <v>2.96</v>
      </c>
      <c r="I31" s="42">
        <v>1.49</v>
      </c>
      <c r="J31" s="42">
        <v>0.87</v>
      </c>
      <c r="K31" s="43">
        <v>0.43</v>
      </c>
      <c r="L31" s="43">
        <v>0.34</v>
      </c>
      <c r="M31" s="43">
        <v>0.5</v>
      </c>
      <c r="N31" s="43">
        <v>1.1100000000000001</v>
      </c>
      <c r="O31" s="43">
        <v>2.66</v>
      </c>
      <c r="P31" s="44">
        <v>17.5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6"/>
    </row>
    <row r="32" spans="1:44" x14ac:dyDescent="0.25">
      <c r="A32" s="49">
        <v>2388000</v>
      </c>
      <c r="B32" s="42">
        <v>5.16</v>
      </c>
      <c r="C32" s="42">
        <v>5.62</v>
      </c>
      <c r="D32" s="44">
        <v>16</v>
      </c>
      <c r="E32" s="42">
        <v>19.600000000000001</v>
      </c>
      <c r="F32" s="42">
        <v>25.7</v>
      </c>
      <c r="G32" s="42">
        <v>19.8</v>
      </c>
      <c r="H32" s="42">
        <v>13.1</v>
      </c>
      <c r="I32" s="42">
        <v>9.33</v>
      </c>
      <c r="J32" s="43">
        <v>7</v>
      </c>
      <c r="K32" s="43">
        <v>6.76</v>
      </c>
      <c r="L32" s="43">
        <v>6.46</v>
      </c>
      <c r="M32" s="43">
        <v>5.98</v>
      </c>
      <c r="N32" s="43">
        <v>6.04</v>
      </c>
      <c r="O32" s="43">
        <v>7.73</v>
      </c>
      <c r="P32" s="44">
        <v>65.8</v>
      </c>
      <c r="R32" s="36"/>
      <c r="S32" s="36"/>
      <c r="T32" s="30"/>
      <c r="U32" s="30"/>
      <c r="V32" s="30"/>
      <c r="W32" s="30"/>
      <c r="X32" s="30"/>
      <c r="Y32" s="30"/>
      <c r="Z32" s="30"/>
      <c r="AA32" s="30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1"/>
    </row>
    <row r="33" spans="1:44" x14ac:dyDescent="0.25">
      <c r="A33" s="49">
        <v>2388300</v>
      </c>
      <c r="B33" s="42">
        <v>0.83</v>
      </c>
      <c r="C33" s="42">
        <v>0.91</v>
      </c>
      <c r="D33" s="44">
        <v>4.66</v>
      </c>
      <c r="E33" s="42">
        <v>6.97</v>
      </c>
      <c r="F33" s="42">
        <v>7.57</v>
      </c>
      <c r="G33" s="42">
        <v>5.38</v>
      </c>
      <c r="H33" s="42">
        <v>2.75</v>
      </c>
      <c r="I33" s="42">
        <v>1.98</v>
      </c>
      <c r="J33" s="43">
        <v>1.22</v>
      </c>
      <c r="K33" s="43">
        <v>1.0900000000000001</v>
      </c>
      <c r="L33" s="43">
        <v>1.05</v>
      </c>
      <c r="M33" s="43">
        <v>1.2</v>
      </c>
      <c r="N33" s="43">
        <v>1.56</v>
      </c>
      <c r="O33" s="43">
        <v>1.85</v>
      </c>
      <c r="P33" s="44">
        <v>25.2</v>
      </c>
      <c r="R33" s="36"/>
      <c r="S33" s="36"/>
      <c r="T33" s="30"/>
      <c r="U33" s="30"/>
      <c r="V33" s="30"/>
      <c r="W33" s="30"/>
      <c r="X33" s="30"/>
      <c r="Y33" s="30"/>
      <c r="Z33" s="30"/>
      <c r="AA33" s="30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1"/>
    </row>
    <row r="34" spans="1:44" x14ac:dyDescent="0.25">
      <c r="A34" s="49">
        <v>2389300</v>
      </c>
      <c r="B34" s="42">
        <v>14.8</v>
      </c>
      <c r="C34" s="42">
        <v>15.1</v>
      </c>
      <c r="D34" s="42">
        <v>20.399999999999999</v>
      </c>
      <c r="E34" s="42">
        <v>26.3</v>
      </c>
      <c r="F34" s="42">
        <v>31.9</v>
      </c>
      <c r="G34" s="42">
        <v>32.799999999999997</v>
      </c>
      <c r="H34" s="42">
        <v>31.5</v>
      </c>
      <c r="I34" s="42">
        <v>26.6</v>
      </c>
      <c r="J34" s="42">
        <v>20.9</v>
      </c>
      <c r="K34" s="44">
        <v>18</v>
      </c>
      <c r="L34" s="42">
        <v>16.600000000000001</v>
      </c>
      <c r="M34" s="42">
        <v>16.399999999999999</v>
      </c>
      <c r="N34" s="42">
        <v>18.8</v>
      </c>
      <c r="O34" s="44">
        <v>18.3</v>
      </c>
      <c r="P34" s="44">
        <v>50.4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</row>
    <row r="35" spans="1:44" x14ac:dyDescent="0.25">
      <c r="A35" s="49">
        <v>2390000</v>
      </c>
      <c r="B35" s="44">
        <v>34.277999999999999</v>
      </c>
      <c r="C35" s="44">
        <v>37.052</v>
      </c>
      <c r="D35" s="62">
        <v>118.9</v>
      </c>
      <c r="E35" s="42">
        <v>94.76</v>
      </c>
      <c r="F35" s="62">
        <v>125.13</v>
      </c>
      <c r="G35" s="62">
        <v>139.78</v>
      </c>
      <c r="H35" s="62">
        <v>103.43</v>
      </c>
      <c r="I35" s="44">
        <v>71.421000000000006</v>
      </c>
      <c r="J35" s="44">
        <v>61.936</v>
      </c>
      <c r="K35" s="44">
        <v>41.798999999999999</v>
      </c>
      <c r="L35" s="44">
        <v>39.502000000000002</v>
      </c>
      <c r="M35" s="44">
        <v>43.69</v>
      </c>
      <c r="N35" s="44">
        <v>53.316000000000003</v>
      </c>
      <c r="O35" s="44">
        <v>63.26</v>
      </c>
      <c r="P35" s="62">
        <v>199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</row>
    <row r="36" spans="1:44" x14ac:dyDescent="0.25">
      <c r="A36" s="49">
        <v>2394950</v>
      </c>
      <c r="B36" s="42">
        <v>0.95</v>
      </c>
      <c r="C36" s="42">
        <v>1.23</v>
      </c>
      <c r="D36" s="42">
        <v>5.46</v>
      </c>
      <c r="E36" s="42">
        <v>11.8</v>
      </c>
      <c r="F36" s="42">
        <v>13.6</v>
      </c>
      <c r="G36" s="42">
        <v>14.5</v>
      </c>
      <c r="H36" s="42">
        <v>8.73</v>
      </c>
      <c r="I36" s="42">
        <v>5.33</v>
      </c>
      <c r="J36" s="42">
        <v>2.52</v>
      </c>
      <c r="K36" s="43">
        <v>1.57</v>
      </c>
      <c r="L36" s="43">
        <v>1.31</v>
      </c>
      <c r="M36" s="43">
        <v>1.65</v>
      </c>
      <c r="N36" s="43">
        <v>2.85</v>
      </c>
      <c r="O36" s="43">
        <v>4.12</v>
      </c>
      <c r="P36" s="44">
        <v>31.3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6"/>
    </row>
    <row r="37" spans="1:44" x14ac:dyDescent="0.25">
      <c r="A37" s="49">
        <v>2395120</v>
      </c>
      <c r="B37" s="42">
        <v>4.57</v>
      </c>
      <c r="C37" s="42">
        <v>5.12</v>
      </c>
      <c r="D37" s="42">
        <v>10.6</v>
      </c>
      <c r="E37" s="44">
        <v>14</v>
      </c>
      <c r="F37" s="42">
        <v>18.3</v>
      </c>
      <c r="G37" s="42">
        <v>16.399999999999999</v>
      </c>
      <c r="H37" s="42">
        <v>11.5</v>
      </c>
      <c r="I37" s="42">
        <v>8.7799999999999994</v>
      </c>
      <c r="J37" s="42">
        <v>7.81</v>
      </c>
      <c r="K37" s="43">
        <v>6.5</v>
      </c>
      <c r="L37" s="43">
        <v>5.56</v>
      </c>
      <c r="M37" s="43">
        <v>5.99</v>
      </c>
      <c r="N37" s="43">
        <v>6.74</v>
      </c>
      <c r="O37" s="43">
        <v>7.69</v>
      </c>
      <c r="P37" s="44">
        <v>41.7</v>
      </c>
      <c r="R37" s="37"/>
      <c r="S37" s="37"/>
      <c r="T37" s="36"/>
      <c r="U37" s="36"/>
      <c r="V37" s="36"/>
      <c r="W37" s="36"/>
      <c r="X37" s="36"/>
      <c r="Y37" s="30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7"/>
      <c r="AK37" s="37"/>
      <c r="AL37" s="36"/>
      <c r="AM37" s="36"/>
      <c r="AN37" s="36"/>
      <c r="AO37" s="36"/>
      <c r="AP37" s="36"/>
      <c r="AQ37" s="36"/>
      <c r="AR37" s="31"/>
    </row>
    <row r="38" spans="1:44" x14ac:dyDescent="0.25">
      <c r="A38" s="49">
        <v>2397410</v>
      </c>
      <c r="B38" s="43">
        <v>9.9</v>
      </c>
      <c r="C38" s="42">
        <v>10.9</v>
      </c>
      <c r="D38" s="42">
        <v>19.399999999999999</v>
      </c>
      <c r="E38" s="42">
        <v>26.5</v>
      </c>
      <c r="F38" s="42">
        <v>35.700000000000003</v>
      </c>
      <c r="G38" s="42">
        <v>23.8</v>
      </c>
      <c r="H38" s="42">
        <v>17.5</v>
      </c>
      <c r="I38" s="42">
        <v>14.4</v>
      </c>
      <c r="J38" s="44">
        <v>13</v>
      </c>
      <c r="K38" s="42">
        <v>12.6</v>
      </c>
      <c r="L38" s="44">
        <v>11</v>
      </c>
      <c r="M38" s="42">
        <v>11.1</v>
      </c>
      <c r="N38" s="42">
        <v>12.4</v>
      </c>
      <c r="O38" s="44">
        <v>13.7</v>
      </c>
      <c r="P38" s="44">
        <v>84.3</v>
      </c>
      <c r="R38" s="36"/>
      <c r="S38" s="36"/>
      <c r="T38" s="36"/>
      <c r="U38" s="36"/>
      <c r="V38" s="36"/>
      <c r="W38" s="36"/>
      <c r="X38" s="36"/>
      <c r="Y38" s="30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1"/>
    </row>
    <row r="39" spans="1:44" x14ac:dyDescent="0.25">
      <c r="A39" s="49">
        <v>2408500</v>
      </c>
      <c r="B39" s="42">
        <v>20.9</v>
      </c>
      <c r="C39" s="42">
        <v>23.1</v>
      </c>
      <c r="D39" s="42">
        <v>115</v>
      </c>
      <c r="E39" s="42">
        <v>159</v>
      </c>
      <c r="F39" s="42">
        <v>225</v>
      </c>
      <c r="G39" s="42">
        <v>230</v>
      </c>
      <c r="H39" s="42">
        <v>147</v>
      </c>
      <c r="I39" s="44">
        <v>92</v>
      </c>
      <c r="J39" s="44">
        <v>64</v>
      </c>
      <c r="K39" s="42">
        <v>38.700000000000003</v>
      </c>
      <c r="L39" s="42">
        <v>25.3</v>
      </c>
      <c r="M39" s="42">
        <v>27.2</v>
      </c>
      <c r="N39" s="42">
        <v>34.9</v>
      </c>
      <c r="O39" s="44">
        <v>69.900000000000006</v>
      </c>
      <c r="P39" s="42">
        <v>388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6"/>
    </row>
    <row r="40" spans="1:44" x14ac:dyDescent="0.25">
      <c r="A40" s="49">
        <v>2408540</v>
      </c>
      <c r="B40" s="42">
        <v>8.3699999999999992</v>
      </c>
      <c r="C40" s="42">
        <v>9.67</v>
      </c>
      <c r="D40" s="42">
        <v>108</v>
      </c>
      <c r="E40" s="42">
        <v>149</v>
      </c>
      <c r="F40" s="42">
        <v>173</v>
      </c>
      <c r="G40" s="42">
        <v>146</v>
      </c>
      <c r="H40" s="42">
        <v>85.9</v>
      </c>
      <c r="I40" s="42">
        <v>41.3</v>
      </c>
      <c r="J40" s="42">
        <v>25.3</v>
      </c>
      <c r="K40" s="44">
        <v>14</v>
      </c>
      <c r="L40" s="42">
        <v>13.6</v>
      </c>
      <c r="M40" s="42">
        <v>16.100000000000001</v>
      </c>
      <c r="N40" s="42">
        <v>24.7</v>
      </c>
      <c r="O40" s="44">
        <v>58.7</v>
      </c>
      <c r="P40" s="42">
        <v>390</v>
      </c>
      <c r="R40" s="36"/>
      <c r="S40" s="36"/>
      <c r="T40" s="30"/>
      <c r="U40" s="30"/>
      <c r="V40" s="30"/>
      <c r="W40" s="30"/>
      <c r="X40" s="30"/>
      <c r="Y40" s="30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1"/>
    </row>
    <row r="41" spans="1:44" x14ac:dyDescent="0.25">
      <c r="A41" s="49">
        <v>2410000</v>
      </c>
      <c r="B41" s="42">
        <v>0.09</v>
      </c>
      <c r="C41" s="42">
        <v>0.13</v>
      </c>
      <c r="D41" s="42">
        <v>1.91</v>
      </c>
      <c r="E41" s="42">
        <v>2.57</v>
      </c>
      <c r="F41" s="42">
        <v>3.46</v>
      </c>
      <c r="G41" s="42">
        <v>3.46</v>
      </c>
      <c r="H41" s="42">
        <v>1.98</v>
      </c>
      <c r="I41" s="42">
        <v>1.31</v>
      </c>
      <c r="J41" s="42">
        <v>0.89</v>
      </c>
      <c r="K41" s="43">
        <v>0.33</v>
      </c>
      <c r="L41" s="43">
        <v>0.14000000000000001</v>
      </c>
      <c r="M41" s="43">
        <v>0.21</v>
      </c>
      <c r="N41" s="43">
        <v>0.5</v>
      </c>
      <c r="O41" s="43">
        <v>1.18</v>
      </c>
      <c r="P41" s="42">
        <v>7.05</v>
      </c>
      <c r="R41" s="36"/>
      <c r="S41" s="36"/>
      <c r="T41" s="30"/>
      <c r="U41" s="30"/>
      <c r="V41" s="30"/>
      <c r="W41" s="30"/>
      <c r="X41" s="30"/>
      <c r="Y41" s="30"/>
      <c r="Z41" s="30"/>
      <c r="AA41" s="30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1"/>
    </row>
    <row r="42" spans="1:44" x14ac:dyDescent="0.25">
      <c r="A42" s="49">
        <v>2411800</v>
      </c>
      <c r="B42" s="42">
        <v>2.09</v>
      </c>
      <c r="C42" s="42">
        <v>2.4500000000000002</v>
      </c>
      <c r="D42" s="42">
        <v>12.8</v>
      </c>
      <c r="E42" s="42">
        <v>16.399999999999999</v>
      </c>
      <c r="F42" s="42">
        <v>19.3</v>
      </c>
      <c r="G42" s="42">
        <v>16.600000000000001</v>
      </c>
      <c r="H42" s="42">
        <v>10.4</v>
      </c>
      <c r="I42" s="42">
        <v>7.41</v>
      </c>
      <c r="J42" s="42">
        <v>3.91</v>
      </c>
      <c r="K42" s="43">
        <v>3.42</v>
      </c>
      <c r="L42" s="43">
        <v>2.73</v>
      </c>
      <c r="M42" s="43">
        <v>2.94</v>
      </c>
      <c r="N42" s="43">
        <v>5.25</v>
      </c>
      <c r="O42" s="43">
        <v>9.11</v>
      </c>
      <c r="P42" s="44">
        <v>34.799999999999997</v>
      </c>
      <c r="R42" s="37"/>
      <c r="S42" s="37"/>
      <c r="T42" s="37"/>
      <c r="U42" s="37"/>
      <c r="V42" s="37"/>
      <c r="W42" s="37"/>
      <c r="X42" s="36"/>
      <c r="Y42" s="3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6"/>
    </row>
    <row r="43" spans="1:44" x14ac:dyDescent="0.25">
      <c r="A43" s="49">
        <v>2415000</v>
      </c>
      <c r="B43" s="42">
        <v>7.35</v>
      </c>
      <c r="C43" s="42">
        <v>8.4600000000000009</v>
      </c>
      <c r="D43" s="42">
        <v>80.3</v>
      </c>
      <c r="E43" s="42">
        <v>118</v>
      </c>
      <c r="F43" s="42">
        <v>147</v>
      </c>
      <c r="G43" s="42">
        <v>143</v>
      </c>
      <c r="H43" s="42">
        <v>75.099999999999994</v>
      </c>
      <c r="I43" s="42">
        <v>38.200000000000003</v>
      </c>
      <c r="J43" s="44">
        <v>24</v>
      </c>
      <c r="K43" s="42">
        <v>11.8</v>
      </c>
      <c r="L43" s="42">
        <v>11.5</v>
      </c>
      <c r="M43" s="42">
        <v>13.1</v>
      </c>
      <c r="N43" s="42">
        <v>20.8</v>
      </c>
      <c r="O43" s="44">
        <v>40.700000000000003</v>
      </c>
      <c r="P43" s="42">
        <v>294</v>
      </c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6"/>
    </row>
    <row r="44" spans="1:44" x14ac:dyDescent="0.25">
      <c r="A44" s="49">
        <v>3439000</v>
      </c>
      <c r="B44" s="42">
        <v>49.9</v>
      </c>
      <c r="C44" s="42">
        <v>52.4</v>
      </c>
      <c r="D44" s="42">
        <v>99.2</v>
      </c>
      <c r="E44" s="42">
        <v>111</v>
      </c>
      <c r="F44" s="42">
        <v>139</v>
      </c>
      <c r="G44" s="42">
        <v>140</v>
      </c>
      <c r="H44" s="42">
        <v>114</v>
      </c>
      <c r="I44" s="42">
        <v>91.1</v>
      </c>
      <c r="J44" s="42">
        <v>75.099999999999994</v>
      </c>
      <c r="K44" s="42">
        <v>62.2</v>
      </c>
      <c r="L44" s="42">
        <v>56.5</v>
      </c>
      <c r="M44" s="42">
        <v>56.2</v>
      </c>
      <c r="N44" s="42">
        <v>63.3</v>
      </c>
      <c r="O44" s="44">
        <v>76.7</v>
      </c>
      <c r="P44" s="42">
        <v>235</v>
      </c>
      <c r="R44" s="37"/>
      <c r="S44" s="37"/>
      <c r="T44" s="37"/>
      <c r="U44" s="37"/>
      <c r="V44" s="37"/>
      <c r="W44" s="37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7"/>
      <c r="AM44" s="36"/>
      <c r="AN44" s="37"/>
      <c r="AO44" s="37"/>
      <c r="AP44" s="37"/>
      <c r="AQ44" s="37"/>
      <c r="AR44" s="36"/>
    </row>
    <row r="45" spans="1:44" x14ac:dyDescent="0.25">
      <c r="A45" s="49">
        <v>3441000</v>
      </c>
      <c r="B45" s="42">
        <v>21.7</v>
      </c>
      <c r="C45" s="42">
        <v>23.1</v>
      </c>
      <c r="D45" s="42">
        <v>50.5</v>
      </c>
      <c r="E45" s="42">
        <v>58.4</v>
      </c>
      <c r="F45" s="42">
        <v>74.900000000000006</v>
      </c>
      <c r="G45" s="42">
        <v>75.5</v>
      </c>
      <c r="H45" s="42">
        <v>58.6</v>
      </c>
      <c r="I45" s="42">
        <v>43.5</v>
      </c>
      <c r="J45" s="44">
        <v>35</v>
      </c>
      <c r="K45" s="42">
        <v>29.7</v>
      </c>
      <c r="L45" s="42">
        <v>24.3</v>
      </c>
      <c r="M45" s="42">
        <v>24.6</v>
      </c>
      <c r="N45" s="42">
        <v>28.4</v>
      </c>
      <c r="O45" s="44">
        <v>37.200000000000003</v>
      </c>
      <c r="P45" s="42">
        <v>128</v>
      </c>
      <c r="R45" s="37"/>
      <c r="S45" s="37"/>
      <c r="T45" s="37"/>
      <c r="U45" s="37"/>
      <c r="V45" s="37"/>
      <c r="W45" s="36"/>
      <c r="X45" s="36"/>
      <c r="Y45" s="36"/>
      <c r="Z45" s="36"/>
      <c r="AA45" s="36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6"/>
    </row>
    <row r="46" spans="1:44" x14ac:dyDescent="0.25">
      <c r="A46" s="49">
        <v>3455500</v>
      </c>
      <c r="B46" s="42">
        <v>12.7</v>
      </c>
      <c r="C46" s="42">
        <v>13.6</v>
      </c>
      <c r="D46" s="44">
        <v>39</v>
      </c>
      <c r="E46" s="42">
        <v>43.5</v>
      </c>
      <c r="F46" s="42">
        <v>55.2</v>
      </c>
      <c r="G46" s="42">
        <v>51.3</v>
      </c>
      <c r="H46" s="42">
        <v>41.6</v>
      </c>
      <c r="I46" s="42">
        <v>28.9</v>
      </c>
      <c r="J46" s="42">
        <v>21.5</v>
      </c>
      <c r="K46" s="42">
        <v>16.8</v>
      </c>
      <c r="L46" s="42">
        <v>14.1</v>
      </c>
      <c r="M46" s="42">
        <v>15.4</v>
      </c>
      <c r="N46" s="42">
        <v>19.100000000000001</v>
      </c>
      <c r="O46" s="44">
        <v>30</v>
      </c>
      <c r="P46" s="44">
        <v>99.7</v>
      </c>
      <c r="R46" s="36"/>
      <c r="S46" s="36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6"/>
      <c r="AE46" s="30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0"/>
      <c r="AQ46" s="30"/>
      <c r="AR46" s="31"/>
    </row>
    <row r="47" spans="1:44" x14ac:dyDescent="0.25">
      <c r="A47" s="49">
        <v>3456500</v>
      </c>
      <c r="B47" s="42">
        <v>16.3</v>
      </c>
      <c r="C47" s="42">
        <v>17.399999999999999</v>
      </c>
      <c r="D47" s="42">
        <v>51.3</v>
      </c>
      <c r="E47" s="42">
        <v>56.6</v>
      </c>
      <c r="F47" s="42">
        <v>74.7</v>
      </c>
      <c r="G47" s="42">
        <v>73.5</v>
      </c>
      <c r="H47" s="42">
        <v>59.1</v>
      </c>
      <c r="I47" s="42">
        <v>39.200000000000003</v>
      </c>
      <c r="J47" s="42">
        <v>28.4</v>
      </c>
      <c r="K47" s="42">
        <v>21.2</v>
      </c>
      <c r="L47" s="42">
        <v>18.399999999999999</v>
      </c>
      <c r="M47" s="42">
        <v>20.8</v>
      </c>
      <c r="N47" s="42">
        <v>25.8</v>
      </c>
      <c r="O47" s="44">
        <v>38.700000000000003</v>
      </c>
      <c r="P47" s="42">
        <v>140</v>
      </c>
      <c r="R47" s="37"/>
      <c r="S47" s="37"/>
      <c r="T47" s="36"/>
      <c r="U47" s="36"/>
      <c r="V47" s="36"/>
      <c r="W47" s="36"/>
      <c r="X47" s="36"/>
      <c r="Y47" s="36"/>
      <c r="Z47" s="36"/>
      <c r="AA47" s="36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6"/>
    </row>
    <row r="48" spans="1:44" x14ac:dyDescent="0.25">
      <c r="A48" s="49">
        <v>3497300</v>
      </c>
      <c r="B48" s="42">
        <v>25.1</v>
      </c>
      <c r="C48" s="42">
        <v>27.6</v>
      </c>
      <c r="D48" s="42">
        <v>95.1</v>
      </c>
      <c r="E48" s="42">
        <v>125</v>
      </c>
      <c r="F48" s="42">
        <v>152</v>
      </c>
      <c r="G48" s="42">
        <v>143</v>
      </c>
      <c r="H48" s="42">
        <v>102</v>
      </c>
      <c r="I48" s="42">
        <v>60.2</v>
      </c>
      <c r="J48" s="42">
        <v>44.7</v>
      </c>
      <c r="K48" s="42">
        <v>37.9</v>
      </c>
      <c r="L48" s="44">
        <v>31</v>
      </c>
      <c r="M48" s="44">
        <v>30.1</v>
      </c>
      <c r="N48" s="44">
        <v>36</v>
      </c>
      <c r="O48" s="44">
        <v>68.900000000000006</v>
      </c>
      <c r="P48" s="42">
        <v>282</v>
      </c>
      <c r="R48" s="37"/>
      <c r="S48" s="37"/>
      <c r="T48" s="36"/>
      <c r="U48" s="36"/>
      <c r="V48" s="36"/>
      <c r="W48" s="36"/>
      <c r="X48" s="36"/>
      <c r="Y48" s="30"/>
      <c r="Z48" s="36"/>
      <c r="AA48" s="36"/>
      <c r="AB48" s="36"/>
      <c r="AC48" s="36"/>
      <c r="AD48" s="36"/>
      <c r="AE48" s="36"/>
      <c r="AF48" s="37"/>
      <c r="AG48" s="37"/>
      <c r="AH48" s="37"/>
      <c r="AI48" s="37"/>
      <c r="AJ48" s="37"/>
      <c r="AK48" s="37"/>
      <c r="AL48" s="37"/>
      <c r="AM48" s="36"/>
      <c r="AN48" s="36"/>
      <c r="AO48" s="36"/>
      <c r="AP48" s="36"/>
      <c r="AQ48" s="36"/>
      <c r="AR48" s="31"/>
    </row>
    <row r="49" spans="1:44" x14ac:dyDescent="0.25">
      <c r="A49" s="49">
        <v>3498500</v>
      </c>
      <c r="B49" s="42">
        <v>45.4</v>
      </c>
      <c r="C49" s="42">
        <v>49.1</v>
      </c>
      <c r="D49" s="42">
        <v>156</v>
      </c>
      <c r="E49" s="42">
        <v>221</v>
      </c>
      <c r="F49" s="42">
        <v>274</v>
      </c>
      <c r="G49" s="42">
        <v>258</v>
      </c>
      <c r="H49" s="42">
        <v>179</v>
      </c>
      <c r="I49" s="42">
        <v>111</v>
      </c>
      <c r="J49" s="42">
        <v>79.3</v>
      </c>
      <c r="K49" s="42">
        <v>65.2</v>
      </c>
      <c r="L49" s="42">
        <v>54.7</v>
      </c>
      <c r="M49" s="42">
        <v>53.5</v>
      </c>
      <c r="N49" s="42">
        <v>61.2</v>
      </c>
      <c r="O49" s="42">
        <v>104</v>
      </c>
      <c r="P49" s="42">
        <v>518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8"/>
    </row>
    <row r="50" spans="1:44" x14ac:dyDescent="0.25">
      <c r="A50" s="49">
        <v>3500000</v>
      </c>
      <c r="B50" s="42">
        <v>66.599999999999994</v>
      </c>
      <c r="C50" s="42">
        <v>71.7</v>
      </c>
      <c r="D50" s="42">
        <v>165</v>
      </c>
      <c r="E50" s="42">
        <v>199</v>
      </c>
      <c r="F50" s="42">
        <v>244</v>
      </c>
      <c r="G50" s="42">
        <v>238</v>
      </c>
      <c r="H50" s="42">
        <v>188</v>
      </c>
      <c r="I50" s="42">
        <v>141</v>
      </c>
      <c r="J50" s="42">
        <v>108</v>
      </c>
      <c r="K50" s="42">
        <v>82.1</v>
      </c>
      <c r="L50" s="42">
        <v>75.599999999999994</v>
      </c>
      <c r="M50" s="42">
        <v>81.099999999999994</v>
      </c>
      <c r="N50" s="42">
        <v>93.5</v>
      </c>
      <c r="O50" s="42">
        <v>124</v>
      </c>
      <c r="P50" s="42">
        <v>378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1"/>
    </row>
    <row r="51" spans="1:44" x14ac:dyDescent="0.25">
      <c r="A51" s="49">
        <v>3500240</v>
      </c>
      <c r="B51" s="42">
        <v>23.1</v>
      </c>
      <c r="C51" s="44">
        <v>25</v>
      </c>
      <c r="D51" s="44">
        <v>60.3</v>
      </c>
      <c r="E51" s="44">
        <v>75.599999999999994</v>
      </c>
      <c r="F51" s="44">
        <v>87.5</v>
      </c>
      <c r="G51" s="44">
        <v>86</v>
      </c>
      <c r="H51" s="42">
        <v>65.400000000000006</v>
      </c>
      <c r="I51" s="42">
        <v>46.2</v>
      </c>
      <c r="J51" s="42">
        <v>35.700000000000003</v>
      </c>
      <c r="K51" s="42">
        <v>28.1</v>
      </c>
      <c r="L51" s="42">
        <v>26.8</v>
      </c>
      <c r="M51" s="42">
        <v>28.2</v>
      </c>
      <c r="N51" s="42">
        <v>33.5</v>
      </c>
      <c r="O51" s="44">
        <v>44.6</v>
      </c>
      <c r="P51" s="42">
        <v>138</v>
      </c>
      <c r="R51" s="30"/>
      <c r="S51" s="30"/>
      <c r="T51" s="30"/>
      <c r="U51" s="30"/>
      <c r="V51" s="30"/>
      <c r="W51" s="38"/>
      <c r="X51" s="30"/>
      <c r="Y51" s="38"/>
      <c r="Z51" s="30"/>
      <c r="AA51" s="38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8"/>
    </row>
    <row r="52" spans="1:44" x14ac:dyDescent="0.25">
      <c r="A52" s="49">
        <v>3504000</v>
      </c>
      <c r="B52" s="42">
        <v>36.1</v>
      </c>
      <c r="C52" s="42">
        <v>37.700000000000003</v>
      </c>
      <c r="D52" s="42">
        <v>104</v>
      </c>
      <c r="E52" s="42">
        <v>118</v>
      </c>
      <c r="F52" s="42">
        <v>139</v>
      </c>
      <c r="G52" s="42">
        <v>136</v>
      </c>
      <c r="H52" s="42">
        <v>107</v>
      </c>
      <c r="I52" s="44">
        <v>77</v>
      </c>
      <c r="J52" s="42">
        <v>59.7</v>
      </c>
      <c r="K52" s="42">
        <v>45.9</v>
      </c>
      <c r="L52" s="42">
        <v>40.6</v>
      </c>
      <c r="M52" s="42">
        <v>40.799999999999997</v>
      </c>
      <c r="N52" s="42">
        <v>45.3</v>
      </c>
      <c r="O52" s="44">
        <v>70.099999999999994</v>
      </c>
      <c r="P52" s="42">
        <v>203</v>
      </c>
      <c r="R52" s="30"/>
      <c r="S52" s="37"/>
      <c r="T52" s="36"/>
      <c r="U52" s="36"/>
      <c r="V52" s="36"/>
      <c r="W52" s="36"/>
      <c r="X52" s="36"/>
      <c r="Y52" s="36"/>
      <c r="Z52" s="37"/>
      <c r="AA52" s="36"/>
      <c r="AB52" s="37"/>
      <c r="AC52" s="37"/>
      <c r="AD52" s="37"/>
      <c r="AE52" s="37"/>
      <c r="AF52" s="37"/>
      <c r="AG52" s="37"/>
      <c r="AH52" s="37"/>
      <c r="AI52" s="36"/>
      <c r="AJ52" s="37"/>
      <c r="AK52" s="37"/>
      <c r="AL52" s="37"/>
      <c r="AM52" s="37"/>
      <c r="AN52" s="37"/>
      <c r="AO52" s="37"/>
      <c r="AP52" s="37"/>
      <c r="AQ52" s="37"/>
      <c r="AR52" s="36"/>
    </row>
    <row r="53" spans="1:44" x14ac:dyDescent="0.25">
      <c r="A53" s="49">
        <v>3513500</v>
      </c>
      <c r="B53" s="42">
        <v>5.93</v>
      </c>
      <c r="C53" s="42">
        <v>6.43</v>
      </c>
      <c r="D53" s="42">
        <v>14.7</v>
      </c>
      <c r="E53" s="42">
        <v>19.3</v>
      </c>
      <c r="F53" s="42">
        <v>28.3</v>
      </c>
      <c r="G53" s="42">
        <v>28.9</v>
      </c>
      <c r="H53" s="42">
        <v>20.2</v>
      </c>
      <c r="I53" s="42">
        <v>14.1</v>
      </c>
      <c r="J53" s="42">
        <v>10.5</v>
      </c>
      <c r="K53" s="43">
        <v>9.57</v>
      </c>
      <c r="L53" s="43">
        <v>7.56</v>
      </c>
      <c r="M53" s="43">
        <v>6.81</v>
      </c>
      <c r="N53" s="43">
        <v>7.24</v>
      </c>
      <c r="O53" s="43">
        <v>9.83</v>
      </c>
      <c r="P53" s="44">
        <v>44.5</v>
      </c>
      <c r="R53" s="30"/>
      <c r="S53" s="30"/>
      <c r="T53" s="30"/>
      <c r="U53" s="30"/>
      <c r="V53" s="30"/>
      <c r="W53" s="38"/>
      <c r="X53" s="30"/>
      <c r="Y53" s="38"/>
      <c r="Z53" s="30"/>
      <c r="AA53" s="38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8"/>
    </row>
    <row r="54" spans="1:44" x14ac:dyDescent="0.25">
      <c r="A54" s="49">
        <v>3518500</v>
      </c>
      <c r="B54" s="42">
        <v>26.2</v>
      </c>
      <c r="C54" s="42">
        <v>28.6</v>
      </c>
      <c r="D54" s="42">
        <v>98.8</v>
      </c>
      <c r="E54" s="42">
        <v>119</v>
      </c>
      <c r="F54" s="42">
        <v>165</v>
      </c>
      <c r="G54" s="42">
        <v>165</v>
      </c>
      <c r="H54" s="42">
        <v>111</v>
      </c>
      <c r="I54" s="42">
        <v>74.900000000000006</v>
      </c>
      <c r="J54" s="42">
        <v>53.5</v>
      </c>
      <c r="K54" s="42">
        <v>37.6</v>
      </c>
      <c r="L54" s="44">
        <v>30</v>
      </c>
      <c r="M54" s="42">
        <v>30.1</v>
      </c>
      <c r="N54" s="42">
        <v>36.700000000000003</v>
      </c>
      <c r="O54" s="44">
        <v>62.3</v>
      </c>
      <c r="P54" s="42">
        <v>279</v>
      </c>
      <c r="R54" s="37"/>
      <c r="S54" s="37"/>
      <c r="T54" s="37"/>
      <c r="U54" s="37"/>
      <c r="V54" s="36"/>
      <c r="W54" s="36"/>
      <c r="X54" s="36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6"/>
    </row>
    <row r="55" spans="1:44" x14ac:dyDescent="0.25">
      <c r="A55" s="49">
        <v>3544947</v>
      </c>
      <c r="B55" s="43">
        <v>0.52993999999999997</v>
      </c>
      <c r="C55" s="43">
        <v>0.60045000000000004</v>
      </c>
      <c r="D55" s="43">
        <v>2.7332999999999998</v>
      </c>
      <c r="E55" s="43">
        <v>2.6957</v>
      </c>
      <c r="F55" s="43">
        <v>2.7947000000000002</v>
      </c>
      <c r="G55" s="43">
        <v>2.617</v>
      </c>
      <c r="H55" s="43">
        <v>1.7633000000000001</v>
      </c>
      <c r="I55" s="43">
        <v>1.1718</v>
      </c>
      <c r="J55" s="43">
        <v>0.83994000000000002</v>
      </c>
      <c r="K55" s="43">
        <v>0.66705000000000003</v>
      </c>
      <c r="L55" s="43">
        <v>0.61790999999999996</v>
      </c>
      <c r="M55" s="43">
        <v>0.68725999999999998</v>
      </c>
      <c r="N55" s="43">
        <v>0.95067999999999997</v>
      </c>
      <c r="O55" s="43">
        <v>1.6379999999999999</v>
      </c>
      <c r="P55" s="43">
        <v>5.66</v>
      </c>
      <c r="R55" s="37"/>
      <c r="S55" s="37"/>
      <c r="T55" s="37"/>
      <c r="U55" s="37"/>
      <c r="V55" s="36"/>
      <c r="W55" s="36"/>
      <c r="X55" s="36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6"/>
    </row>
    <row r="56" spans="1:44" x14ac:dyDescent="0.25">
      <c r="A56" s="49">
        <v>3545000</v>
      </c>
      <c r="B56" s="42">
        <v>26.7</v>
      </c>
      <c r="C56" s="42">
        <v>28.1</v>
      </c>
      <c r="D56" s="42">
        <v>53.5</v>
      </c>
      <c r="E56" s="44">
        <v>67</v>
      </c>
      <c r="F56" s="42">
        <v>96.5</v>
      </c>
      <c r="G56" s="42">
        <v>95.9</v>
      </c>
      <c r="H56" s="42">
        <v>81.400000000000006</v>
      </c>
      <c r="I56" s="42">
        <v>62.1</v>
      </c>
      <c r="J56" s="42">
        <v>44.4</v>
      </c>
      <c r="K56" s="42">
        <v>35.200000000000003</v>
      </c>
      <c r="L56" s="42">
        <v>29.7</v>
      </c>
      <c r="M56" s="42">
        <v>29.4</v>
      </c>
      <c r="N56" s="42">
        <v>31.2</v>
      </c>
      <c r="O56" s="44">
        <v>39.799999999999997</v>
      </c>
      <c r="P56" s="42">
        <v>139</v>
      </c>
      <c r="R56" s="37"/>
      <c r="S56" s="3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  <c r="AE56" s="36"/>
      <c r="AF56" s="37"/>
      <c r="AG56" s="37"/>
      <c r="AH56" s="37"/>
      <c r="AI56" s="37"/>
      <c r="AJ56" s="37"/>
      <c r="AK56" s="37"/>
      <c r="AL56" s="37"/>
      <c r="AM56" s="37"/>
      <c r="AN56" s="37"/>
      <c r="AO56" s="36"/>
      <c r="AP56" s="37"/>
      <c r="AQ56" s="36"/>
      <c r="AR56" s="31"/>
    </row>
    <row r="57" spans="1:44" x14ac:dyDescent="0.25">
      <c r="A57" s="49">
        <v>3556000</v>
      </c>
      <c r="B57" s="42">
        <v>12.7</v>
      </c>
      <c r="C57" s="42">
        <v>13.2</v>
      </c>
      <c r="D57" s="42">
        <v>20.100000000000001</v>
      </c>
      <c r="E57" s="42">
        <v>25.2</v>
      </c>
      <c r="F57" s="42">
        <v>34.200000000000003</v>
      </c>
      <c r="G57" s="42">
        <v>36.200000000000003</v>
      </c>
      <c r="H57" s="42">
        <v>28.6</v>
      </c>
      <c r="I57" s="42">
        <v>25.1</v>
      </c>
      <c r="J57" s="42">
        <v>21.9</v>
      </c>
      <c r="K57" s="42">
        <v>17.600000000000001</v>
      </c>
      <c r="L57" s="42">
        <v>13.8</v>
      </c>
      <c r="M57" s="42">
        <v>13.9</v>
      </c>
      <c r="N57" s="42">
        <v>15.9</v>
      </c>
      <c r="O57" s="44">
        <v>17</v>
      </c>
      <c r="P57" s="44">
        <v>51.5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x14ac:dyDescent="0.25">
      <c r="A58" s="49">
        <v>3558000</v>
      </c>
      <c r="B58" s="42">
        <v>111</v>
      </c>
      <c r="C58" s="42">
        <v>117</v>
      </c>
      <c r="D58" s="42">
        <v>200</v>
      </c>
      <c r="E58" s="42">
        <v>252</v>
      </c>
      <c r="F58" s="42">
        <v>333</v>
      </c>
      <c r="G58" s="42">
        <v>357</v>
      </c>
      <c r="H58" s="42">
        <v>294</v>
      </c>
      <c r="I58" s="42">
        <v>225</v>
      </c>
      <c r="J58" s="42">
        <v>181</v>
      </c>
      <c r="K58" s="42">
        <v>146</v>
      </c>
      <c r="L58" s="42">
        <v>129</v>
      </c>
      <c r="M58" s="42">
        <v>123</v>
      </c>
      <c r="N58" s="42">
        <v>134</v>
      </c>
      <c r="O58" s="42">
        <v>155</v>
      </c>
      <c r="P58" s="42">
        <v>494</v>
      </c>
      <c r="R58" s="30"/>
      <c r="S58" s="30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8"/>
    </row>
    <row r="59" spans="1:44" x14ac:dyDescent="0.25">
      <c r="A59" s="49">
        <v>3560000</v>
      </c>
      <c r="B59" s="42">
        <v>42.2</v>
      </c>
      <c r="C59" s="42">
        <v>43.4</v>
      </c>
      <c r="D59" s="44">
        <v>82</v>
      </c>
      <c r="E59" s="42">
        <v>108</v>
      </c>
      <c r="F59" s="42">
        <v>161</v>
      </c>
      <c r="G59" s="42">
        <v>157</v>
      </c>
      <c r="H59" s="42">
        <v>139</v>
      </c>
      <c r="I59" s="42">
        <v>98.2</v>
      </c>
      <c r="J59" s="42">
        <v>72.599999999999994</v>
      </c>
      <c r="K59" s="42">
        <v>57.5</v>
      </c>
      <c r="L59" s="42">
        <v>45.6</v>
      </c>
      <c r="M59" s="42">
        <v>45.7</v>
      </c>
      <c r="N59" s="42">
        <v>45.8</v>
      </c>
      <c r="O59" s="44">
        <v>57.8</v>
      </c>
      <c r="P59" s="42">
        <v>194</v>
      </c>
      <c r="R59" s="37"/>
      <c r="S59" s="37"/>
      <c r="T59" s="36"/>
      <c r="U59" s="36"/>
      <c r="V59" s="36"/>
      <c r="W59" s="36"/>
      <c r="X59" s="36"/>
      <c r="Y59" s="36"/>
      <c r="Z59" s="36"/>
      <c r="AA59" s="36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6"/>
      <c r="AQ59" s="36"/>
      <c r="AR59" s="31"/>
    </row>
    <row r="60" spans="1:44" x14ac:dyDescent="0.25">
      <c r="A60" s="49">
        <v>3572110</v>
      </c>
      <c r="B60" s="42">
        <v>2.35</v>
      </c>
      <c r="C60" s="42">
        <v>2.69</v>
      </c>
      <c r="D60" s="42">
        <v>52.6</v>
      </c>
      <c r="E60" s="44">
        <v>90</v>
      </c>
      <c r="F60" s="42">
        <v>101</v>
      </c>
      <c r="G60" s="42">
        <v>72.3</v>
      </c>
      <c r="H60" s="42">
        <v>26.2</v>
      </c>
      <c r="I60" s="42">
        <v>10.8</v>
      </c>
      <c r="J60" s="42">
        <v>5.44</v>
      </c>
      <c r="K60" s="43">
        <v>4.7699999999999996</v>
      </c>
      <c r="L60" s="43">
        <v>3.45</v>
      </c>
      <c r="M60" s="43">
        <v>2.89</v>
      </c>
      <c r="N60" s="43">
        <v>4.3</v>
      </c>
      <c r="O60" s="44">
        <v>24.6</v>
      </c>
      <c r="P60" s="42">
        <v>285</v>
      </c>
      <c r="R60" s="30"/>
      <c r="S60" s="30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25">
      <c r="A61" s="49">
        <v>3574500</v>
      </c>
      <c r="B61" s="42">
        <v>5.46</v>
      </c>
      <c r="C61" s="42">
        <v>6.01</v>
      </c>
      <c r="D61" s="42">
        <v>103</v>
      </c>
      <c r="E61" s="42">
        <v>175</v>
      </c>
      <c r="F61" s="42">
        <v>216</v>
      </c>
      <c r="G61" s="42">
        <v>156</v>
      </c>
      <c r="H61" s="42">
        <v>56.4</v>
      </c>
      <c r="I61" s="42">
        <v>27.2</v>
      </c>
      <c r="J61" s="42">
        <v>15.9</v>
      </c>
      <c r="K61" s="42">
        <v>11.3</v>
      </c>
      <c r="L61" s="43">
        <v>7.9</v>
      </c>
      <c r="M61" s="43">
        <v>6.24</v>
      </c>
      <c r="N61" s="43">
        <v>7.5</v>
      </c>
      <c r="O61" s="44">
        <v>24.6</v>
      </c>
      <c r="P61" s="42">
        <v>668</v>
      </c>
      <c r="R61" s="30"/>
      <c r="S61" s="30"/>
      <c r="T61" s="30"/>
      <c r="U61" s="30"/>
      <c r="V61" s="37"/>
      <c r="W61" s="37"/>
      <c r="X61" s="37"/>
      <c r="Y61" s="37"/>
      <c r="Z61" s="30"/>
      <c r="AA61" s="37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6"/>
    </row>
    <row r="62" spans="1:44" ht="16.5" thickBot="1" x14ac:dyDescent="0.3">
      <c r="A62" s="50">
        <v>3578000</v>
      </c>
      <c r="B62" s="45">
        <v>1.02</v>
      </c>
      <c r="C62" s="45">
        <v>1.35</v>
      </c>
      <c r="D62" s="45">
        <v>24.2</v>
      </c>
      <c r="E62" s="45">
        <v>45.1</v>
      </c>
      <c r="F62" s="45">
        <v>49.1</v>
      </c>
      <c r="G62" s="45">
        <v>33.799999999999997</v>
      </c>
      <c r="H62" s="46">
        <v>12</v>
      </c>
      <c r="I62" s="45">
        <v>4.91</v>
      </c>
      <c r="J62" s="45">
        <v>3.15</v>
      </c>
      <c r="K62" s="47">
        <v>2.2200000000000002</v>
      </c>
      <c r="L62" s="47">
        <v>1.7</v>
      </c>
      <c r="M62" s="47">
        <v>1.31</v>
      </c>
      <c r="N62" s="47">
        <v>1.82</v>
      </c>
      <c r="O62" s="47">
        <v>6.36</v>
      </c>
      <c r="P62" s="45">
        <v>137</v>
      </c>
      <c r="R62" s="30"/>
      <c r="S62" s="30"/>
      <c r="T62" s="37"/>
      <c r="U62" s="37"/>
      <c r="V62" s="37"/>
      <c r="W62" s="37"/>
      <c r="X62" s="37"/>
      <c r="Y62" s="37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7"/>
    </row>
    <row r="63" spans="1:44" x14ac:dyDescent="0.25">
      <c r="B63" s="37"/>
      <c r="C63" s="37"/>
      <c r="D63" s="37"/>
      <c r="E63" s="36"/>
      <c r="F63" s="36"/>
      <c r="G63" s="36"/>
      <c r="H63" s="36"/>
      <c r="I63" s="37"/>
      <c r="J63" s="37"/>
      <c r="K63" s="37"/>
      <c r="L63" s="37"/>
      <c r="M63" s="37"/>
      <c r="N63" s="37"/>
      <c r="O63" s="37"/>
      <c r="P63" s="36"/>
      <c r="R63" s="37"/>
      <c r="S63" s="37"/>
      <c r="T63" s="37"/>
      <c r="U63" s="37"/>
      <c r="V63" s="36"/>
      <c r="W63" s="36"/>
      <c r="X63" s="36"/>
      <c r="Y63" s="36"/>
      <c r="Z63" s="36"/>
      <c r="AA63" s="36"/>
      <c r="AB63" s="36"/>
      <c r="AC63" s="36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6"/>
    </row>
    <row r="64" spans="1:44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2:44" x14ac:dyDescent="0.25">
      <c r="B65" s="36"/>
      <c r="C65" s="36"/>
      <c r="D65" s="30"/>
      <c r="E65" s="30"/>
      <c r="F65" s="30"/>
      <c r="G65" s="30"/>
      <c r="H65" s="30"/>
      <c r="I65" s="36"/>
      <c r="J65" s="36"/>
      <c r="K65" s="36"/>
      <c r="L65" s="36"/>
      <c r="M65" s="36"/>
      <c r="N65" s="36"/>
      <c r="O65" s="36"/>
      <c r="P65" s="31"/>
      <c r="R65" s="36"/>
      <c r="S65" s="36"/>
      <c r="T65" s="30"/>
      <c r="U65" s="30"/>
      <c r="V65" s="30"/>
      <c r="W65" s="30"/>
      <c r="X65" s="30"/>
      <c r="Y65" s="30"/>
      <c r="Z65" s="30"/>
      <c r="AA65" s="30"/>
      <c r="AB65" s="36"/>
      <c r="AC65" s="30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1"/>
    </row>
    <row r="66" spans="2:44" x14ac:dyDescent="0.25">
      <c r="B66" s="36"/>
      <c r="C66" s="36"/>
      <c r="D66" s="30"/>
      <c r="E66" s="30"/>
      <c r="F66" s="30"/>
      <c r="G66" s="30"/>
      <c r="H66" s="30"/>
      <c r="I66" s="36"/>
      <c r="J66" s="36"/>
      <c r="K66" s="36"/>
      <c r="L66" s="36"/>
      <c r="M66" s="36"/>
      <c r="N66" s="36"/>
      <c r="O66" s="30"/>
      <c r="P66" s="31"/>
      <c r="R66" s="36"/>
      <c r="S66" s="36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0"/>
      <c r="AQ66" s="30"/>
      <c r="AR66" s="31"/>
    </row>
    <row r="67" spans="2:44" x14ac:dyDescent="0.25">
      <c r="B67" s="37"/>
      <c r="C67" s="36"/>
      <c r="D67" s="36"/>
      <c r="E67" s="30"/>
      <c r="F67" s="30"/>
      <c r="G67" s="30"/>
      <c r="H67" s="36"/>
      <c r="I67" s="36"/>
      <c r="J67" s="36"/>
      <c r="K67" s="36"/>
      <c r="L67" s="36"/>
      <c r="M67" s="36"/>
      <c r="N67" s="36"/>
      <c r="O67" s="36"/>
      <c r="P67" s="31"/>
      <c r="R67" s="37"/>
      <c r="S67" s="36"/>
      <c r="T67" s="36"/>
      <c r="U67" s="36"/>
      <c r="V67" s="30"/>
      <c r="W67" s="30"/>
      <c r="X67" s="30"/>
      <c r="Y67" s="30"/>
      <c r="Z67" s="36"/>
      <c r="AA67" s="30"/>
      <c r="AB67" s="36"/>
      <c r="AC67" s="36"/>
      <c r="AD67" s="36"/>
      <c r="AE67" s="36"/>
      <c r="AF67" s="36"/>
      <c r="AG67" s="36"/>
      <c r="AH67" s="36"/>
      <c r="AI67" s="36"/>
      <c r="AJ67" s="37"/>
      <c r="AK67" s="36"/>
      <c r="AL67" s="36"/>
      <c r="AM67" s="36"/>
      <c r="AN67" s="36"/>
      <c r="AO67" s="36"/>
      <c r="AP67" s="36"/>
      <c r="AQ67" s="36"/>
      <c r="AR67" s="31"/>
    </row>
    <row r="68" spans="2:44" x14ac:dyDescent="0.25">
      <c r="B68" s="36"/>
      <c r="C68" s="36"/>
      <c r="D68" s="30"/>
      <c r="E68" s="30"/>
      <c r="F68" s="30"/>
      <c r="G68" s="30"/>
      <c r="H68" s="30"/>
      <c r="I68" s="30"/>
      <c r="J68" s="30"/>
      <c r="K68" s="36"/>
      <c r="L68" s="36"/>
      <c r="M68" s="30"/>
      <c r="N68" s="30"/>
      <c r="O68" s="30"/>
      <c r="P68" s="38"/>
      <c r="R68" s="36"/>
      <c r="S68" s="36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6"/>
      <c r="AG68" s="30"/>
      <c r="AH68" s="36"/>
      <c r="AI68" s="36"/>
      <c r="AJ68" s="36"/>
      <c r="AK68" s="36"/>
      <c r="AL68" s="36"/>
      <c r="AM68" s="30"/>
      <c r="AN68" s="30"/>
      <c r="AO68" s="30"/>
      <c r="AP68" s="30"/>
      <c r="AQ68" s="30"/>
      <c r="AR68" s="38"/>
    </row>
    <row r="69" spans="2:44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8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8"/>
    </row>
    <row r="70" spans="2:44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</row>
    <row r="71" spans="2:44" x14ac:dyDescent="0.25">
      <c r="B71" s="36"/>
      <c r="C71" s="36"/>
      <c r="D71" s="36"/>
      <c r="E71" s="30"/>
      <c r="F71" s="30"/>
      <c r="G71" s="36"/>
      <c r="H71" s="36"/>
      <c r="I71" s="36"/>
      <c r="J71" s="36"/>
      <c r="K71" s="36"/>
      <c r="L71" s="36"/>
      <c r="M71" s="36"/>
      <c r="N71" s="36"/>
      <c r="O71" s="36"/>
      <c r="P71" s="31"/>
      <c r="R71" s="36"/>
      <c r="S71" s="36"/>
      <c r="T71" s="36"/>
      <c r="U71" s="36"/>
      <c r="V71" s="36"/>
      <c r="W71" s="30"/>
      <c r="X71" s="30"/>
      <c r="Y71" s="30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1"/>
    </row>
    <row r="72" spans="2:44" x14ac:dyDescent="0.25">
      <c r="B72" s="36"/>
      <c r="C72" s="36"/>
      <c r="D72" s="30"/>
      <c r="E72" s="30"/>
      <c r="F72" s="30"/>
      <c r="G72" s="30"/>
      <c r="H72" s="30"/>
      <c r="I72" s="30"/>
      <c r="J72" s="30"/>
      <c r="K72" s="36"/>
      <c r="L72" s="36"/>
      <c r="M72" s="36"/>
      <c r="N72" s="30"/>
      <c r="O72" s="30"/>
      <c r="P72" s="31"/>
      <c r="R72" s="36"/>
      <c r="S72" s="36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6"/>
      <c r="AG72" s="30"/>
      <c r="AH72" s="36"/>
      <c r="AI72" s="36"/>
      <c r="AJ72" s="36"/>
      <c r="AK72" s="36"/>
      <c r="AL72" s="36"/>
      <c r="AM72" s="36"/>
      <c r="AN72" s="36"/>
      <c r="AO72" s="30"/>
      <c r="AP72" s="30"/>
      <c r="AQ72" s="30"/>
      <c r="AR72" s="31"/>
    </row>
    <row r="73" spans="2:44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6"/>
    </row>
    <row r="74" spans="2:44" x14ac:dyDescent="0.25">
      <c r="B74" s="37"/>
      <c r="C74" s="37"/>
      <c r="D74" s="36"/>
      <c r="E74" s="36"/>
      <c r="F74" s="30"/>
      <c r="G74" s="36"/>
      <c r="H74" s="36"/>
      <c r="I74" s="36"/>
      <c r="J74" s="37"/>
      <c r="K74" s="37"/>
      <c r="L74" s="37"/>
      <c r="M74" s="37"/>
      <c r="N74" s="36"/>
      <c r="O74" s="36"/>
      <c r="P74" s="31"/>
      <c r="R74" s="37"/>
      <c r="S74" s="37"/>
      <c r="T74" s="36"/>
      <c r="U74" s="36"/>
      <c r="V74" s="36"/>
      <c r="W74" s="36"/>
      <c r="X74" s="30"/>
      <c r="Y74" s="30"/>
      <c r="Z74" s="36"/>
      <c r="AA74" s="36"/>
      <c r="AB74" s="36"/>
      <c r="AC74" s="36"/>
      <c r="AD74" s="37"/>
      <c r="AE74" s="36"/>
      <c r="AF74" s="37"/>
      <c r="AG74" s="37"/>
      <c r="AH74" s="37"/>
      <c r="AI74" s="37"/>
      <c r="AJ74" s="37"/>
      <c r="AK74" s="37"/>
      <c r="AL74" s="37"/>
      <c r="AM74" s="37"/>
      <c r="AN74" s="36"/>
      <c r="AO74" s="36"/>
      <c r="AP74" s="36"/>
      <c r="AQ74" s="36"/>
      <c r="AR74" s="31"/>
    </row>
    <row r="75" spans="2:44" x14ac:dyDescent="0.25">
      <c r="B75" s="37"/>
      <c r="C75" s="37"/>
      <c r="D75" s="37"/>
      <c r="E75" s="36"/>
      <c r="F75" s="36"/>
      <c r="G75" s="36"/>
      <c r="H75" s="37"/>
      <c r="I75" s="37"/>
      <c r="J75" s="37"/>
      <c r="K75" s="37"/>
      <c r="L75" s="37"/>
      <c r="M75" s="37"/>
      <c r="N75" s="37"/>
      <c r="O75" s="37"/>
      <c r="P75" s="36"/>
      <c r="R75" s="37"/>
      <c r="S75" s="37"/>
      <c r="T75" s="37"/>
      <c r="U75" s="37"/>
      <c r="V75" s="36"/>
      <c r="W75" s="36"/>
      <c r="X75" s="36"/>
      <c r="Y75" s="36"/>
      <c r="Z75" s="36"/>
      <c r="AA75" s="36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6"/>
    </row>
    <row r="76" spans="2:44" x14ac:dyDescent="0.25">
      <c r="B76" s="37"/>
      <c r="C76" s="37"/>
      <c r="D76" s="36"/>
      <c r="E76" s="36"/>
      <c r="F76" s="36"/>
      <c r="G76" s="36"/>
      <c r="H76" s="36"/>
      <c r="I76" s="37"/>
      <c r="J76" s="37"/>
      <c r="K76" s="37"/>
      <c r="L76" s="37"/>
      <c r="M76" s="37"/>
      <c r="N76" s="36"/>
      <c r="O76" s="36"/>
      <c r="P76" s="31"/>
      <c r="R76" s="37"/>
      <c r="S76" s="3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6"/>
      <c r="AO76" s="36"/>
      <c r="AP76" s="36"/>
      <c r="AQ76" s="36"/>
      <c r="AR76" s="31"/>
    </row>
    <row r="77" spans="2:44" x14ac:dyDescent="0.25">
      <c r="B77" s="30"/>
      <c r="C77" s="30"/>
      <c r="D77" s="30"/>
      <c r="E77" s="30"/>
      <c r="F77" s="38"/>
      <c r="G77" s="30"/>
      <c r="H77" s="30"/>
      <c r="I77" s="30"/>
      <c r="J77" s="30"/>
      <c r="K77" s="30"/>
      <c r="L77" s="30"/>
      <c r="M77" s="30"/>
      <c r="N77" s="30"/>
      <c r="O77" s="30"/>
      <c r="P77" s="38"/>
      <c r="R77" s="30"/>
      <c r="S77" s="30"/>
      <c r="T77" s="30"/>
      <c r="U77" s="30"/>
      <c r="V77" s="30"/>
      <c r="W77" s="30"/>
      <c r="X77" s="30"/>
      <c r="Y77" s="38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8"/>
    </row>
    <row r="78" spans="2:44" x14ac:dyDescent="0.25">
      <c r="B78" s="30"/>
      <c r="C78" s="30"/>
      <c r="D78" s="30"/>
      <c r="E78" s="38"/>
      <c r="F78" s="38"/>
      <c r="G78" s="30"/>
      <c r="H78" s="30"/>
      <c r="I78" s="30"/>
      <c r="J78" s="30"/>
      <c r="K78" s="30"/>
      <c r="L78" s="30"/>
      <c r="M78" s="30"/>
      <c r="N78" s="30"/>
      <c r="O78" s="30"/>
      <c r="P78" s="38"/>
      <c r="R78" s="30"/>
      <c r="S78" s="30"/>
      <c r="T78" s="30"/>
      <c r="U78" s="30"/>
      <c r="V78" s="30"/>
      <c r="W78" s="38"/>
      <c r="X78" s="38"/>
      <c r="Y78" s="38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8"/>
    </row>
    <row r="79" spans="2:44" x14ac:dyDescent="0.25">
      <c r="B79" s="37"/>
      <c r="C79" s="37"/>
      <c r="D79" s="36"/>
      <c r="E79" s="36"/>
      <c r="F79" s="36"/>
      <c r="G79" s="36"/>
      <c r="H79" s="37"/>
      <c r="I79" s="37"/>
      <c r="J79" s="37"/>
      <c r="K79" s="37"/>
      <c r="L79" s="37"/>
      <c r="M79" s="37"/>
      <c r="N79" s="37"/>
      <c r="O79" s="37"/>
      <c r="P79" s="36"/>
      <c r="R79" s="37"/>
      <c r="S79" s="37"/>
      <c r="T79" s="36"/>
      <c r="U79" s="36"/>
      <c r="V79" s="36"/>
      <c r="W79" s="36"/>
      <c r="X79" s="36"/>
      <c r="Y79" s="36"/>
      <c r="Z79" s="37"/>
      <c r="AA79" s="36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6"/>
    </row>
    <row r="80" spans="2:44" x14ac:dyDescent="0.25">
      <c r="B80" s="30"/>
      <c r="C80" s="30"/>
      <c r="D80" s="38"/>
      <c r="E80" s="38"/>
      <c r="F80" s="38"/>
      <c r="G80" s="38"/>
      <c r="H80" s="30"/>
      <c r="I80" s="30"/>
      <c r="J80" s="30"/>
      <c r="K80" s="30"/>
      <c r="L80" s="30"/>
      <c r="M80" s="30"/>
      <c r="N80" s="30"/>
      <c r="O80" s="30"/>
      <c r="P80" s="38"/>
      <c r="R80" s="30"/>
      <c r="S80" s="30"/>
      <c r="T80" s="30"/>
      <c r="U80" s="38"/>
      <c r="V80" s="38"/>
      <c r="W80" s="38"/>
      <c r="X80" s="38"/>
      <c r="Y80" s="38"/>
      <c r="Z80" s="38"/>
      <c r="AA80" s="38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8"/>
    </row>
    <row r="81" spans="1:44" x14ac:dyDescent="0.25">
      <c r="B81" s="37"/>
      <c r="C81" s="37"/>
      <c r="D81" s="37"/>
      <c r="E81" s="36"/>
      <c r="F81" s="36"/>
      <c r="G81" s="36"/>
      <c r="H81" s="37"/>
      <c r="I81" s="37"/>
      <c r="J81" s="37"/>
      <c r="K81" s="37"/>
      <c r="L81" s="37"/>
      <c r="M81" s="37"/>
      <c r="N81" s="37"/>
      <c r="O81" s="37"/>
      <c r="P81" s="36"/>
      <c r="R81" s="37"/>
      <c r="S81" s="37"/>
      <c r="T81" s="37"/>
      <c r="U81" s="37"/>
      <c r="V81" s="36"/>
      <c r="W81" s="36"/>
      <c r="X81" s="36"/>
      <c r="Y81" s="36"/>
      <c r="Z81" s="37"/>
      <c r="AA81" s="36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6"/>
    </row>
    <row r="82" spans="1:44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25">
      <c r="B83" s="36"/>
      <c r="C83" s="36"/>
      <c r="D83" s="30"/>
      <c r="E83" s="30"/>
      <c r="F83" s="30"/>
      <c r="G83" s="30"/>
      <c r="H83" s="36"/>
      <c r="I83" s="36"/>
      <c r="J83" s="36"/>
      <c r="K83" s="36"/>
      <c r="L83" s="36"/>
      <c r="M83" s="36"/>
      <c r="N83" s="36"/>
      <c r="O83" s="36"/>
      <c r="P83" s="31"/>
      <c r="R83" s="36"/>
      <c r="S83" s="36"/>
      <c r="T83" s="30"/>
      <c r="U83" s="30"/>
      <c r="V83" s="30"/>
      <c r="W83" s="30"/>
      <c r="X83" s="30"/>
      <c r="Y83" s="30"/>
      <c r="Z83" s="30"/>
      <c r="AA83" s="30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1"/>
    </row>
    <row r="84" spans="1:44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</row>
    <row r="85" spans="1:44" x14ac:dyDescent="0.25">
      <c r="B85" s="30"/>
      <c r="C85" s="30"/>
      <c r="D85" s="37"/>
      <c r="E85" s="37"/>
      <c r="F85" s="37"/>
      <c r="G85" s="37"/>
      <c r="H85" s="30"/>
      <c r="I85" s="30"/>
      <c r="J85" s="30"/>
      <c r="K85" s="30"/>
      <c r="L85" s="30"/>
      <c r="M85" s="30"/>
      <c r="N85" s="30"/>
      <c r="O85" s="37"/>
      <c r="P85" s="31"/>
      <c r="R85" s="30"/>
      <c r="S85" s="30"/>
      <c r="T85" s="37"/>
      <c r="U85" s="37"/>
      <c r="V85" s="37"/>
      <c r="W85" s="37"/>
      <c r="X85" s="37"/>
      <c r="Y85" s="37"/>
      <c r="Z85" s="30"/>
      <c r="AA85" s="37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7"/>
      <c r="AR85" s="31"/>
    </row>
    <row r="86" spans="1:44" x14ac:dyDescent="0.25">
      <c r="B86" s="37"/>
      <c r="C86" s="37"/>
      <c r="D86" s="36"/>
      <c r="E86" s="36"/>
      <c r="F86" s="30"/>
      <c r="G86" s="36"/>
      <c r="H86" s="36"/>
      <c r="I86" s="36"/>
      <c r="J86" s="36"/>
      <c r="K86" s="36"/>
      <c r="L86" s="36"/>
      <c r="M86" s="36"/>
      <c r="N86" s="36"/>
      <c r="O86" s="36"/>
      <c r="P86" s="31"/>
      <c r="R86" s="37"/>
      <c r="S86" s="37"/>
      <c r="T86" s="36"/>
      <c r="U86" s="36"/>
      <c r="V86" s="36"/>
      <c r="W86" s="36"/>
      <c r="X86" s="30"/>
      <c r="Y86" s="30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1"/>
    </row>
    <row r="87" spans="1:44" x14ac:dyDescent="0.25">
      <c r="B87" s="30"/>
      <c r="C87" s="30"/>
      <c r="D87" s="37"/>
      <c r="E87" s="36"/>
      <c r="F87" s="36"/>
      <c r="G87" s="37"/>
      <c r="H87" s="30"/>
      <c r="I87" s="30"/>
      <c r="J87" s="30"/>
      <c r="K87" s="30"/>
      <c r="L87" s="30"/>
      <c r="M87" s="30"/>
      <c r="N87" s="30"/>
      <c r="O87" s="30"/>
      <c r="P87" s="31"/>
      <c r="R87" s="30"/>
      <c r="S87" s="30"/>
      <c r="T87" s="37"/>
      <c r="U87" s="37"/>
      <c r="V87" s="36"/>
      <c r="W87" s="36"/>
      <c r="X87" s="36"/>
      <c r="Y87" s="36"/>
      <c r="Z87" s="37"/>
      <c r="AA87" s="37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1"/>
    </row>
    <row r="88" spans="1:44" x14ac:dyDescent="0.25">
      <c r="B88" s="37"/>
      <c r="C88" s="37"/>
      <c r="D88" s="36"/>
      <c r="E88" s="36"/>
      <c r="F88" s="36"/>
      <c r="G88" s="37"/>
      <c r="H88" s="37"/>
      <c r="I88" s="37"/>
      <c r="J88" s="37"/>
      <c r="K88" s="37"/>
      <c r="L88" s="37"/>
      <c r="M88" s="37"/>
      <c r="N88" s="37"/>
      <c r="O88" s="37"/>
      <c r="P88" s="31"/>
      <c r="R88" s="37"/>
      <c r="S88" s="37"/>
      <c r="T88" s="36"/>
      <c r="U88" s="36"/>
      <c r="V88" s="36"/>
      <c r="W88" s="36"/>
      <c r="X88" s="36"/>
      <c r="Y88" s="36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1"/>
    </row>
    <row r="89" spans="1:44" x14ac:dyDescent="0.25">
      <c r="B89" s="36"/>
      <c r="C89" s="36"/>
      <c r="D89" s="30"/>
      <c r="E89" s="30"/>
      <c r="F89" s="30"/>
      <c r="G89" s="30"/>
      <c r="H89" s="36"/>
      <c r="I89" s="36"/>
      <c r="J89" s="36"/>
      <c r="K89" s="36"/>
      <c r="L89" s="36"/>
      <c r="M89" s="36"/>
      <c r="N89" s="36"/>
      <c r="O89" s="36"/>
      <c r="P89" s="38"/>
      <c r="R89" s="36"/>
      <c r="S89" s="36"/>
      <c r="T89" s="30"/>
      <c r="U89" s="30"/>
      <c r="V89" s="30"/>
      <c r="W89" s="30"/>
      <c r="X89" s="30"/>
      <c r="Y89" s="30"/>
      <c r="Z89" s="30"/>
      <c r="AA89" s="30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8"/>
    </row>
    <row r="90" spans="1:44" x14ac:dyDescent="0.25">
      <c r="B90" s="37"/>
      <c r="C90" s="37"/>
      <c r="D90" s="36"/>
      <c r="E90" s="36"/>
      <c r="F90" s="36"/>
      <c r="G90" s="36"/>
      <c r="H90" s="37"/>
      <c r="I90" s="37"/>
      <c r="J90" s="37"/>
      <c r="K90" s="36"/>
      <c r="L90" s="36"/>
      <c r="M90" s="37"/>
      <c r="N90" s="37"/>
      <c r="O90" s="37"/>
      <c r="P90" s="31"/>
      <c r="R90" s="37"/>
      <c r="S90" s="37"/>
      <c r="T90" s="36"/>
      <c r="U90" s="36"/>
      <c r="V90" s="36"/>
      <c r="W90" s="36"/>
      <c r="X90" s="36"/>
      <c r="Y90" s="36"/>
      <c r="Z90" s="36"/>
      <c r="AA90" s="36"/>
      <c r="AB90" s="37"/>
      <c r="AC90" s="37"/>
      <c r="AD90" s="37"/>
      <c r="AE90" s="37"/>
      <c r="AF90" s="37"/>
      <c r="AG90" s="37"/>
      <c r="AH90" s="36"/>
      <c r="AI90" s="36"/>
      <c r="AJ90" s="36"/>
      <c r="AK90" s="36"/>
      <c r="AL90" s="37"/>
      <c r="AM90" s="37"/>
      <c r="AN90" s="37"/>
      <c r="AO90" s="37"/>
      <c r="AP90" s="37"/>
      <c r="AQ90" s="37"/>
      <c r="AR90" s="31"/>
    </row>
    <row r="91" spans="1:44" x14ac:dyDescent="0.25">
      <c r="B91" s="37"/>
      <c r="C91" s="37"/>
      <c r="D91" s="37"/>
      <c r="E91" s="36"/>
      <c r="F91" s="36"/>
      <c r="G91" s="36"/>
      <c r="H91" s="37"/>
      <c r="I91" s="37"/>
      <c r="J91" s="37"/>
      <c r="K91" s="37"/>
      <c r="L91" s="37"/>
      <c r="M91" s="37"/>
      <c r="N91" s="37"/>
      <c r="O91" s="37"/>
      <c r="P91" s="31"/>
      <c r="R91" s="37"/>
      <c r="S91" s="37"/>
      <c r="T91" s="37"/>
      <c r="U91" s="37"/>
      <c r="V91" s="36"/>
      <c r="W91" s="36"/>
      <c r="X91" s="36"/>
      <c r="Y91" s="36"/>
      <c r="Z91" s="36"/>
      <c r="AA91" s="36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1"/>
    </row>
    <row r="92" spans="1:44" x14ac:dyDescent="0.25">
      <c r="B92" s="36"/>
      <c r="C92" s="36"/>
      <c r="D92" s="36"/>
      <c r="E92" s="30"/>
      <c r="F92" s="30"/>
      <c r="G92" s="30"/>
      <c r="H92" s="36"/>
      <c r="I92" s="36"/>
      <c r="J92" s="36"/>
      <c r="K92" s="36"/>
      <c r="L92" s="36"/>
      <c r="M92" s="36"/>
      <c r="N92" s="36"/>
      <c r="O92" s="36"/>
      <c r="P92" s="38"/>
      <c r="R92" s="36"/>
      <c r="S92" s="36"/>
      <c r="T92" s="36"/>
      <c r="U92" s="36"/>
      <c r="V92" s="30"/>
      <c r="W92" s="30"/>
      <c r="X92" s="30"/>
      <c r="Y92" s="30"/>
      <c r="Z92" s="30"/>
      <c r="AA92" s="30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8"/>
    </row>
    <row r="93" spans="1:44" x14ac:dyDescent="0.25">
      <c r="A93" s="51"/>
      <c r="B93" s="37"/>
      <c r="C93" s="37"/>
      <c r="D93" s="36"/>
      <c r="E93" s="36"/>
      <c r="F93" s="36"/>
      <c r="G93" s="36"/>
      <c r="H93" s="37"/>
      <c r="I93" s="37"/>
      <c r="J93" s="37"/>
      <c r="K93" s="37"/>
      <c r="L93" s="37"/>
      <c r="M93" s="37"/>
      <c r="N93" s="37"/>
      <c r="O93" s="37"/>
      <c r="P93" s="31"/>
      <c r="R93" s="37"/>
      <c r="S93" s="37"/>
      <c r="T93" s="36"/>
      <c r="U93" s="36"/>
      <c r="V93" s="36"/>
      <c r="W93" s="36"/>
      <c r="X93" s="36"/>
      <c r="Y93" s="36"/>
      <c r="Z93" s="36"/>
      <c r="AA93" s="36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1"/>
    </row>
    <row r="94" spans="1:44" x14ac:dyDescent="0.25">
      <c r="B94" s="37"/>
      <c r="C94" s="37"/>
      <c r="D94" s="37"/>
      <c r="E94" s="36"/>
      <c r="F94" s="36"/>
      <c r="G94" s="36"/>
      <c r="H94" s="37"/>
      <c r="I94" s="37"/>
      <c r="J94" s="37"/>
      <c r="K94" s="37"/>
      <c r="L94" s="37"/>
      <c r="M94" s="37"/>
      <c r="N94" s="37"/>
      <c r="O94" s="37"/>
      <c r="P94" s="31"/>
      <c r="R94" s="37"/>
      <c r="S94" s="37"/>
      <c r="T94" s="37"/>
      <c r="U94" s="37"/>
      <c r="V94" s="36"/>
      <c r="W94" s="36"/>
      <c r="X94" s="36"/>
      <c r="Y94" s="36"/>
      <c r="Z94" s="37"/>
      <c r="AA94" s="36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1"/>
    </row>
    <row r="95" spans="1:44" x14ac:dyDescent="0.25">
      <c r="B95" s="37"/>
      <c r="C95" s="37"/>
      <c r="D95" s="36"/>
      <c r="E95" s="30"/>
      <c r="F95" s="30"/>
      <c r="G95" s="36"/>
      <c r="H95" s="36"/>
      <c r="I95" s="36"/>
      <c r="J95" s="36"/>
      <c r="K95" s="36"/>
      <c r="L95" s="36"/>
      <c r="M95" s="36"/>
      <c r="N95" s="37"/>
      <c r="O95" s="37"/>
      <c r="P95" s="38"/>
      <c r="R95" s="37"/>
      <c r="S95" s="37"/>
      <c r="T95" s="36"/>
      <c r="U95" s="36"/>
      <c r="V95" s="36"/>
      <c r="W95" s="30"/>
      <c r="X95" s="30"/>
      <c r="Y95" s="30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7"/>
      <c r="AM95" s="36"/>
      <c r="AN95" s="37"/>
      <c r="AO95" s="37"/>
      <c r="AP95" s="37"/>
      <c r="AQ95" s="37"/>
      <c r="AR95" s="38"/>
    </row>
    <row r="96" spans="1:44" x14ac:dyDescent="0.25">
      <c r="B96" s="30"/>
      <c r="C96" s="30"/>
      <c r="D96" s="30"/>
      <c r="E96" s="37"/>
      <c r="F96" s="36"/>
      <c r="G96" s="37"/>
      <c r="H96" s="30"/>
      <c r="I96" s="30"/>
      <c r="J96" s="30"/>
      <c r="K96" s="30"/>
      <c r="L96" s="30"/>
      <c r="M96" s="30"/>
      <c r="N96" s="30"/>
      <c r="O96" s="30"/>
      <c r="P96" s="31"/>
      <c r="R96" s="30"/>
      <c r="S96" s="30"/>
      <c r="T96" s="30"/>
      <c r="U96" s="30"/>
      <c r="V96" s="37"/>
      <c r="W96" s="37"/>
      <c r="X96" s="36"/>
      <c r="Y96" s="36"/>
      <c r="Z96" s="37"/>
      <c r="AA96" s="37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</row>
    <row r="97" spans="2:44" x14ac:dyDescent="0.25">
      <c r="B97" s="37"/>
      <c r="C97" s="37"/>
      <c r="D97" s="36"/>
      <c r="E97" s="36"/>
      <c r="F97" s="36"/>
      <c r="G97" s="36"/>
      <c r="H97" s="36"/>
      <c r="I97" s="36"/>
      <c r="J97" s="36"/>
      <c r="K97" s="36"/>
      <c r="L97" s="37"/>
      <c r="M97" s="37"/>
      <c r="N97" s="37"/>
      <c r="O97" s="37"/>
      <c r="P97" s="31"/>
      <c r="R97" s="37"/>
      <c r="S97" s="3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/>
      <c r="AE97" s="36"/>
      <c r="AF97" s="37"/>
      <c r="AG97" s="36"/>
      <c r="AH97" s="36"/>
      <c r="AI97" s="36"/>
      <c r="AJ97" s="37"/>
      <c r="AK97" s="37"/>
      <c r="AL97" s="37"/>
      <c r="AM97" s="37"/>
      <c r="AN97" s="37"/>
      <c r="AO97" s="37"/>
      <c r="AP97" s="37"/>
      <c r="AQ97" s="37"/>
      <c r="AR97" s="31"/>
    </row>
    <row r="98" spans="2:44" x14ac:dyDescent="0.25">
      <c r="B98" s="37"/>
      <c r="C98" s="37"/>
      <c r="D98" s="36"/>
      <c r="E98" s="36"/>
      <c r="F98" s="36"/>
      <c r="G98" s="37"/>
      <c r="H98" s="37"/>
      <c r="I98" s="37"/>
      <c r="J98" s="37"/>
      <c r="K98" s="37"/>
      <c r="L98" s="37"/>
      <c r="M98" s="37"/>
      <c r="N98" s="37"/>
      <c r="O98" s="37"/>
      <c r="P98" s="36"/>
      <c r="R98" s="37"/>
      <c r="S98" s="37"/>
      <c r="T98" s="36"/>
      <c r="U98" s="36"/>
      <c r="V98" s="36"/>
      <c r="W98" s="36"/>
      <c r="X98" s="36"/>
      <c r="Y98" s="36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6"/>
    </row>
    <row r="99" spans="2:44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1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1"/>
    </row>
    <row r="100" spans="2:44" x14ac:dyDescent="0.25">
      <c r="B100" s="36"/>
      <c r="C100" s="36"/>
      <c r="D100" s="30"/>
      <c r="E100" s="30"/>
      <c r="F100" s="30"/>
      <c r="G100" s="30"/>
      <c r="H100" s="30"/>
      <c r="I100" s="30"/>
      <c r="J100" s="30"/>
      <c r="K100" s="30"/>
      <c r="L100" s="36"/>
      <c r="M100" s="36"/>
      <c r="N100" s="30"/>
      <c r="O100" s="30"/>
      <c r="P100" s="31"/>
      <c r="R100" s="36"/>
      <c r="S100" s="36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6"/>
      <c r="AK100" s="36"/>
      <c r="AL100" s="36"/>
      <c r="AM100" s="36"/>
      <c r="AN100" s="30"/>
      <c r="AO100" s="30"/>
      <c r="AP100" s="30"/>
      <c r="AQ100" s="30"/>
      <c r="AR100" s="31"/>
    </row>
    <row r="101" spans="2:44" x14ac:dyDescent="0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1"/>
    </row>
    <row r="102" spans="2:44" x14ac:dyDescent="0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8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8"/>
    </row>
    <row r="103" spans="2:44" x14ac:dyDescent="0.25">
      <c r="B103" s="36"/>
      <c r="C103" s="36"/>
      <c r="D103" s="30"/>
      <c r="E103" s="30"/>
      <c r="F103" s="30"/>
      <c r="G103" s="30"/>
      <c r="H103" s="30"/>
      <c r="I103" s="30"/>
      <c r="J103" s="36"/>
      <c r="K103" s="36"/>
      <c r="L103" s="36"/>
      <c r="M103" s="36"/>
      <c r="N103" s="36"/>
      <c r="O103" s="30"/>
      <c r="P103" s="31"/>
      <c r="R103" s="36"/>
      <c r="S103" s="36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0"/>
      <c r="AQ103" s="30"/>
      <c r="AR103" s="31"/>
    </row>
    <row r="104" spans="2:44" x14ac:dyDescent="0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8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8"/>
    </row>
    <row r="105" spans="2:44" x14ac:dyDescent="0.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6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6"/>
    </row>
    <row r="106" spans="2:44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</row>
    <row r="107" spans="2:44" x14ac:dyDescent="0.25">
      <c r="B107" s="37"/>
      <c r="C107" s="37"/>
      <c r="D107" s="36"/>
      <c r="E107" s="36"/>
      <c r="F107" s="36"/>
      <c r="G107" s="36"/>
      <c r="H107" s="36"/>
      <c r="I107" s="37"/>
      <c r="J107" s="37"/>
      <c r="K107" s="37"/>
      <c r="L107" s="37"/>
      <c r="M107" s="37"/>
      <c r="N107" s="36"/>
      <c r="O107" s="36"/>
      <c r="P107" s="36"/>
      <c r="R107" s="37"/>
      <c r="S107" s="3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6"/>
      <c r="AO107" s="36"/>
      <c r="AP107" s="36"/>
      <c r="AQ107" s="36"/>
      <c r="AR107" s="36"/>
    </row>
    <row r="108" spans="2:44" x14ac:dyDescent="0.25">
      <c r="B108" s="30"/>
      <c r="C108" s="30"/>
      <c r="D108" s="30"/>
      <c r="E108" s="30"/>
      <c r="F108" s="30"/>
      <c r="G108" s="30"/>
      <c r="H108" s="30"/>
      <c r="I108" s="30"/>
      <c r="J108" s="30"/>
      <c r="K108" s="38"/>
      <c r="L108" s="38"/>
      <c r="M108" s="30"/>
      <c r="N108" s="30"/>
      <c r="O108" s="30"/>
      <c r="P108" s="38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8"/>
      <c r="AJ108" s="30"/>
      <c r="AK108" s="38"/>
      <c r="AL108" s="30"/>
      <c r="AM108" s="30"/>
      <c r="AN108" s="30"/>
      <c r="AO108" s="30"/>
      <c r="AP108" s="30"/>
      <c r="AQ108" s="30"/>
      <c r="AR108" s="38"/>
    </row>
    <row r="109" spans="2:44" x14ac:dyDescent="0.2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6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6"/>
    </row>
    <row r="110" spans="2:44" x14ac:dyDescent="0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8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8"/>
    </row>
    <row r="111" spans="2:44" x14ac:dyDescent="0.25">
      <c r="B111" s="30"/>
      <c r="C111" s="30"/>
      <c r="D111" s="38"/>
      <c r="E111" s="38"/>
      <c r="F111" s="38"/>
      <c r="G111" s="38"/>
      <c r="H111" s="38"/>
      <c r="I111" s="38"/>
      <c r="J111" s="30"/>
      <c r="K111" s="30"/>
      <c r="L111" s="30"/>
      <c r="M111" s="30"/>
      <c r="N111" s="30"/>
      <c r="O111" s="30"/>
      <c r="P111" s="38"/>
      <c r="R111" s="30"/>
      <c r="S111" s="30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8"/>
    </row>
    <row r="112" spans="2:44" x14ac:dyDescent="0.25">
      <c r="B112" s="37"/>
      <c r="C112" s="3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1"/>
      <c r="R112" s="37"/>
      <c r="S112" s="3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7"/>
      <c r="AG112" s="36"/>
      <c r="AH112" s="37"/>
      <c r="AI112" s="36"/>
      <c r="AJ112" s="37"/>
      <c r="AK112" s="36"/>
      <c r="AL112" s="36"/>
      <c r="AM112" s="36"/>
      <c r="AN112" s="36"/>
      <c r="AO112" s="36"/>
      <c r="AP112" s="36"/>
      <c r="AQ112" s="36"/>
      <c r="AR112" s="31"/>
    </row>
    <row r="113" spans="2:44" x14ac:dyDescent="0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8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8"/>
    </row>
    <row r="114" spans="2:44" x14ac:dyDescent="0.25">
      <c r="B114" s="37"/>
      <c r="C114" s="37"/>
      <c r="D114" s="36"/>
      <c r="E114" s="36"/>
      <c r="F114" s="36"/>
      <c r="G114" s="36"/>
      <c r="H114" s="37"/>
      <c r="I114" s="37"/>
      <c r="J114" s="37"/>
      <c r="K114" s="37"/>
      <c r="L114" s="37"/>
      <c r="M114" s="37"/>
      <c r="N114" s="37"/>
      <c r="O114" s="37"/>
      <c r="P114" s="36"/>
      <c r="R114" s="37"/>
      <c r="S114" s="37"/>
      <c r="T114" s="36"/>
      <c r="U114" s="36"/>
      <c r="V114" s="36"/>
      <c r="W114" s="36"/>
      <c r="X114" s="36"/>
      <c r="Y114" s="36"/>
      <c r="Z114" s="36"/>
      <c r="AA114" s="36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6"/>
    </row>
    <row r="115" spans="2:44" x14ac:dyDescent="0.25">
      <c r="B115" s="30"/>
      <c r="C115" s="30"/>
      <c r="D115" s="30"/>
      <c r="E115" s="30"/>
      <c r="F115" s="30"/>
      <c r="G115" s="30"/>
      <c r="H115" s="30"/>
      <c r="I115" s="30"/>
      <c r="J115" s="38"/>
      <c r="K115" s="38"/>
      <c r="L115" s="38"/>
      <c r="M115" s="38"/>
      <c r="N115" s="38"/>
      <c r="O115" s="38"/>
      <c r="P115" s="38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8"/>
      <c r="AH115" s="30"/>
      <c r="AI115" s="38"/>
      <c r="AJ115" s="30"/>
      <c r="AK115" s="38"/>
      <c r="AL115" s="30"/>
      <c r="AM115" s="38"/>
      <c r="AN115" s="30"/>
      <c r="AO115" s="38"/>
      <c r="AP115" s="30"/>
      <c r="AQ115" s="38"/>
      <c r="AR115" s="38"/>
    </row>
    <row r="116" spans="2:44" x14ac:dyDescent="0.25">
      <c r="B116" s="37"/>
      <c r="C116" s="37"/>
      <c r="D116" s="36"/>
      <c r="E116" s="36"/>
      <c r="F116" s="36"/>
      <c r="G116" s="36"/>
      <c r="H116" s="36"/>
      <c r="I116" s="36"/>
      <c r="J116" s="36"/>
      <c r="K116" s="36"/>
      <c r="L116" s="37"/>
      <c r="M116" s="37"/>
      <c r="N116" s="36"/>
      <c r="O116" s="36"/>
      <c r="P116" s="31"/>
      <c r="R116" s="37"/>
      <c r="S116" s="3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7"/>
      <c r="AG116" s="36"/>
      <c r="AH116" s="37"/>
      <c r="AI116" s="36"/>
      <c r="AJ116" s="37"/>
      <c r="AK116" s="37"/>
      <c r="AL116" s="37"/>
      <c r="AM116" s="37"/>
      <c r="AN116" s="36"/>
      <c r="AO116" s="36"/>
      <c r="AP116" s="36"/>
      <c r="AQ116" s="36"/>
      <c r="AR116" s="31"/>
    </row>
    <row r="117" spans="2:44" x14ac:dyDescent="0.25">
      <c r="B117" s="37"/>
      <c r="C117" s="37"/>
      <c r="D117" s="36"/>
      <c r="E117" s="36"/>
      <c r="F117" s="36"/>
      <c r="G117" s="36"/>
      <c r="H117" s="37"/>
      <c r="I117" s="37"/>
      <c r="J117" s="37"/>
      <c r="K117" s="37"/>
      <c r="L117" s="37"/>
      <c r="M117" s="37"/>
      <c r="N117" s="37"/>
      <c r="O117" s="37"/>
      <c r="P117" s="36"/>
      <c r="R117" s="37"/>
      <c r="S117" s="37"/>
      <c r="T117" s="36"/>
      <c r="U117" s="36"/>
      <c r="V117" s="36"/>
      <c r="W117" s="36"/>
      <c r="X117" s="36"/>
      <c r="Y117" s="36"/>
      <c r="Z117" s="36"/>
      <c r="AA117" s="36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6"/>
    </row>
    <row r="118" spans="2:44" x14ac:dyDescent="0.25">
      <c r="B118" s="30"/>
      <c r="C118" s="30"/>
      <c r="D118" s="30"/>
      <c r="E118" s="30"/>
      <c r="F118" s="30"/>
      <c r="G118" s="30"/>
      <c r="H118" s="30"/>
      <c r="I118" s="30"/>
      <c r="J118" s="38"/>
      <c r="K118" s="38"/>
      <c r="L118" s="38"/>
      <c r="M118" s="38"/>
      <c r="N118" s="38"/>
      <c r="O118" s="38"/>
      <c r="P118" s="38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8"/>
      <c r="AH118" s="30"/>
      <c r="AI118" s="38"/>
      <c r="AJ118" s="30"/>
      <c r="AK118" s="38"/>
      <c r="AL118" s="30"/>
      <c r="AM118" s="38"/>
      <c r="AN118" s="30"/>
      <c r="AO118" s="38"/>
      <c r="AP118" s="30"/>
      <c r="AQ118" s="38"/>
      <c r="AR118" s="38"/>
    </row>
    <row r="119" spans="2:44" x14ac:dyDescent="0.2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6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6"/>
    </row>
    <row r="120" spans="2:44" x14ac:dyDescent="0.25">
      <c r="B120" s="37"/>
      <c r="C120" s="37"/>
      <c r="D120" s="36"/>
      <c r="E120" s="36"/>
      <c r="F120" s="36"/>
      <c r="G120" s="36"/>
      <c r="H120" s="36"/>
      <c r="I120" s="37"/>
      <c r="J120" s="37"/>
      <c r="K120" s="37"/>
      <c r="L120" s="37"/>
      <c r="M120" s="37"/>
      <c r="N120" s="37"/>
      <c r="O120" s="37"/>
      <c r="P120" s="36"/>
      <c r="R120" s="37"/>
      <c r="S120" s="37"/>
      <c r="T120" s="36"/>
      <c r="U120" s="36"/>
      <c r="V120" s="36"/>
      <c r="W120" s="36"/>
      <c r="X120" s="36"/>
      <c r="Y120" s="36"/>
      <c r="Z120" s="36"/>
      <c r="AA120" s="36"/>
      <c r="AB120" s="37"/>
      <c r="AC120" s="36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6"/>
    </row>
    <row r="121" spans="2:44" x14ac:dyDescent="0.25">
      <c r="B121" s="37"/>
      <c r="C121" s="37"/>
      <c r="D121" s="36"/>
      <c r="E121" s="36"/>
      <c r="F121" s="36"/>
      <c r="G121" s="36"/>
      <c r="H121" s="37"/>
      <c r="I121" s="37"/>
      <c r="J121" s="37"/>
      <c r="K121" s="37"/>
      <c r="L121" s="37"/>
      <c r="M121" s="37"/>
      <c r="N121" s="37"/>
      <c r="O121" s="37"/>
      <c r="P121" s="36"/>
      <c r="R121" s="37"/>
      <c r="S121" s="37"/>
      <c r="T121" s="37"/>
      <c r="U121" s="36"/>
      <c r="V121" s="36"/>
      <c r="W121" s="36"/>
      <c r="X121" s="36"/>
      <c r="Y121" s="36"/>
      <c r="Z121" s="37"/>
      <c r="AA121" s="36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6"/>
    </row>
    <row r="122" spans="2:44" x14ac:dyDescent="0.25">
      <c r="B122" s="37"/>
      <c r="C122" s="37"/>
      <c r="D122" s="36"/>
      <c r="E122" s="36"/>
      <c r="F122" s="36"/>
      <c r="G122" s="36"/>
      <c r="H122" s="37"/>
      <c r="I122" s="37"/>
      <c r="J122" s="37"/>
      <c r="K122" s="37"/>
      <c r="L122" s="37"/>
      <c r="M122" s="37"/>
      <c r="N122" s="37"/>
      <c r="O122" s="37"/>
      <c r="P122" s="36"/>
      <c r="R122" s="37"/>
      <c r="S122" s="37"/>
      <c r="T122" s="36"/>
      <c r="U122" s="36"/>
      <c r="V122" s="36"/>
      <c r="W122" s="36"/>
      <c r="X122" s="36"/>
      <c r="Y122" s="36"/>
      <c r="Z122" s="36"/>
      <c r="AA122" s="36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6"/>
    </row>
    <row r="123" spans="2:44" x14ac:dyDescent="0.25">
      <c r="B123" s="37"/>
      <c r="C123" s="37"/>
      <c r="D123" s="30"/>
      <c r="E123" s="30"/>
      <c r="F123" s="30"/>
      <c r="G123" s="30"/>
      <c r="H123" s="36"/>
      <c r="I123" s="36"/>
      <c r="J123" s="36"/>
      <c r="K123" s="36"/>
      <c r="L123" s="36"/>
      <c r="M123" s="36"/>
      <c r="N123" s="36"/>
      <c r="O123" s="36"/>
      <c r="P123" s="31"/>
      <c r="R123" s="37"/>
      <c r="S123" s="37"/>
      <c r="T123" s="30"/>
      <c r="U123" s="30"/>
      <c r="V123" s="30"/>
      <c r="W123" s="30"/>
      <c r="X123" s="30"/>
      <c r="Y123" s="30"/>
      <c r="Z123" s="30"/>
      <c r="AA123" s="30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1"/>
    </row>
    <row r="124" spans="2:44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2:44" x14ac:dyDescent="0.25">
      <c r="B125" s="37"/>
      <c r="C125" s="37"/>
      <c r="D125" s="37"/>
      <c r="E125" s="37"/>
      <c r="F125" s="37"/>
      <c r="G125" s="36"/>
      <c r="H125" s="37"/>
      <c r="I125" s="37"/>
      <c r="J125" s="37"/>
      <c r="K125" s="37"/>
      <c r="L125" s="37"/>
      <c r="M125" s="37"/>
      <c r="N125" s="37"/>
      <c r="O125" s="37"/>
      <c r="P125" s="36"/>
      <c r="R125" s="37"/>
      <c r="S125" s="37"/>
      <c r="T125" s="37"/>
      <c r="U125" s="37"/>
      <c r="V125" s="37"/>
      <c r="W125" s="37"/>
      <c r="X125" s="37"/>
      <c r="Y125" s="37"/>
      <c r="Z125" s="37"/>
      <c r="AA125" s="36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6"/>
    </row>
    <row r="126" spans="2:44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2:44" x14ac:dyDescent="0.25">
      <c r="B127" s="37"/>
      <c r="C127" s="37"/>
      <c r="D127" s="37"/>
      <c r="E127" s="37"/>
      <c r="F127" s="36"/>
      <c r="G127" s="36"/>
      <c r="H127" s="37"/>
      <c r="I127" s="37"/>
      <c r="J127" s="37"/>
      <c r="K127" s="37"/>
      <c r="L127" s="37"/>
      <c r="M127" s="37"/>
      <c r="N127" s="37"/>
      <c r="O127" s="37"/>
      <c r="P127" s="36"/>
      <c r="R127" s="37"/>
      <c r="S127" s="37"/>
      <c r="T127" s="37"/>
      <c r="U127" s="37"/>
      <c r="V127" s="37"/>
      <c r="W127" s="37"/>
      <c r="X127" s="36"/>
      <c r="Y127" s="36"/>
      <c r="Z127" s="37"/>
      <c r="AA127" s="36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6"/>
    </row>
    <row r="128" spans="2:44" x14ac:dyDescent="0.25">
      <c r="B128" s="37"/>
      <c r="C128" s="37"/>
      <c r="D128" s="36"/>
      <c r="E128" s="36"/>
      <c r="F128" s="36"/>
      <c r="G128" s="36"/>
      <c r="H128" s="36"/>
      <c r="I128" s="37"/>
      <c r="J128" s="37"/>
      <c r="K128" s="37"/>
      <c r="L128" s="37"/>
      <c r="M128" s="37"/>
      <c r="N128" s="37"/>
      <c r="O128" s="36"/>
      <c r="P128" s="31"/>
      <c r="R128" s="37"/>
      <c r="S128" s="3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6"/>
      <c r="AQ128" s="36"/>
      <c r="AR128" s="31"/>
    </row>
    <row r="129" spans="2:44" x14ac:dyDescent="0.25">
      <c r="B129" s="36"/>
      <c r="C129" s="36"/>
      <c r="D129" s="36"/>
      <c r="E129" s="30"/>
      <c r="F129" s="30"/>
      <c r="G129" s="30"/>
      <c r="H129" s="36"/>
      <c r="I129" s="36"/>
      <c r="J129" s="36"/>
      <c r="K129" s="36"/>
      <c r="L129" s="36"/>
      <c r="M129" s="36"/>
      <c r="N129" s="36"/>
      <c r="O129" s="36"/>
      <c r="P129" s="31"/>
      <c r="R129" s="36"/>
      <c r="S129" s="36"/>
      <c r="T129" s="36"/>
      <c r="U129" s="36"/>
      <c r="V129" s="30"/>
      <c r="W129" s="30"/>
      <c r="X129" s="30"/>
      <c r="Y129" s="30"/>
      <c r="Z129" s="30"/>
      <c r="AA129" s="30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1"/>
    </row>
    <row r="130" spans="2:44" x14ac:dyDescent="0.25">
      <c r="B130" s="3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R130" s="30"/>
      <c r="S130" s="38"/>
      <c r="T130" s="30"/>
      <c r="U130" s="38"/>
      <c r="V130" s="30"/>
      <c r="W130" s="38"/>
      <c r="X130" s="30"/>
      <c r="Y130" s="38"/>
      <c r="Z130" s="30"/>
      <c r="AA130" s="38"/>
      <c r="AB130" s="30"/>
      <c r="AC130" s="38"/>
      <c r="AD130" s="30"/>
      <c r="AE130" s="38"/>
      <c r="AF130" s="30"/>
      <c r="AG130" s="38"/>
      <c r="AH130" s="30"/>
      <c r="AI130" s="38"/>
      <c r="AJ130" s="30"/>
      <c r="AK130" s="38"/>
      <c r="AL130" s="30"/>
      <c r="AM130" s="38"/>
      <c r="AN130" s="30"/>
      <c r="AO130" s="38"/>
      <c r="AP130" s="30"/>
      <c r="AQ130" s="38"/>
      <c r="AR130" s="38"/>
    </row>
    <row r="131" spans="2:44" x14ac:dyDescent="0.25">
      <c r="B131" s="37"/>
      <c r="C131" s="37"/>
      <c r="D131" s="36"/>
      <c r="E131" s="36"/>
      <c r="F131" s="36"/>
      <c r="G131" s="36"/>
      <c r="H131" s="36"/>
      <c r="I131" s="36"/>
      <c r="J131" s="36"/>
      <c r="K131" s="36"/>
      <c r="L131" s="37"/>
      <c r="M131" s="37"/>
      <c r="N131" s="36"/>
      <c r="O131" s="36"/>
      <c r="P131" s="36"/>
      <c r="R131" s="37"/>
      <c r="S131" s="3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7"/>
      <c r="AI131" s="36"/>
      <c r="AJ131" s="37"/>
      <c r="AK131" s="37"/>
      <c r="AL131" s="37"/>
      <c r="AM131" s="37"/>
      <c r="AN131" s="36"/>
      <c r="AO131" s="36"/>
      <c r="AP131" s="36"/>
      <c r="AQ131" s="36"/>
      <c r="AR131" s="36"/>
    </row>
    <row r="132" spans="2:44" x14ac:dyDescent="0.25">
      <c r="B132" s="3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R132" s="30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2:44" x14ac:dyDescent="0.25">
      <c r="B133" s="36"/>
      <c r="C133" s="36"/>
      <c r="D133" s="30"/>
      <c r="E133" s="30"/>
      <c r="F133" s="30"/>
      <c r="G133" s="30"/>
      <c r="H133" s="30"/>
      <c r="I133" s="36"/>
      <c r="J133" s="36"/>
      <c r="K133" s="36"/>
      <c r="L133" s="36"/>
      <c r="M133" s="36"/>
      <c r="N133" s="30"/>
      <c r="O133" s="30"/>
      <c r="P133" s="31"/>
      <c r="R133" s="36"/>
      <c r="S133" s="36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0"/>
      <c r="AO133" s="30"/>
      <c r="AP133" s="30"/>
      <c r="AQ133" s="30"/>
      <c r="AR133" s="31"/>
    </row>
    <row r="134" spans="2:44" x14ac:dyDescent="0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</row>
    <row r="135" spans="2:44" x14ac:dyDescent="0.25">
      <c r="B135" s="33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R135" s="33"/>
      <c r="S135" s="39"/>
      <c r="T135" s="33"/>
      <c r="U135" s="39"/>
      <c r="V135" s="39"/>
      <c r="W135" s="39"/>
      <c r="X135" s="39"/>
      <c r="Y135" s="39"/>
      <c r="Z135" s="39"/>
      <c r="AA135" s="39"/>
      <c r="AB135" s="33"/>
      <c r="AC135" s="39"/>
      <c r="AD135" s="33"/>
      <c r="AE135" s="39"/>
      <c r="AF135" s="33"/>
      <c r="AG135" s="39"/>
      <c r="AH135" s="33"/>
      <c r="AI135" s="39"/>
      <c r="AJ135" s="33"/>
      <c r="AK135" s="39"/>
      <c r="AL135" s="33"/>
      <c r="AM135" s="39"/>
      <c r="AN135" s="33"/>
      <c r="AO135" s="39"/>
      <c r="AP135" s="33"/>
      <c r="AQ135" s="39"/>
      <c r="AR135" s="39"/>
    </row>
    <row r="136" spans="2:44" x14ac:dyDescent="0.25">
      <c r="B136" s="37"/>
      <c r="C136" s="37"/>
      <c r="D136" s="36"/>
      <c r="E136" s="36"/>
      <c r="F136" s="36"/>
      <c r="G136" s="36"/>
      <c r="H136" s="36"/>
      <c r="I136" s="37"/>
      <c r="J136" s="37"/>
      <c r="K136" s="37"/>
      <c r="L136" s="37"/>
      <c r="M136" s="37"/>
      <c r="N136" s="37"/>
      <c r="O136" s="37"/>
      <c r="P136" s="36"/>
      <c r="R136" s="37"/>
      <c r="S136" s="37"/>
      <c r="T136" s="36"/>
      <c r="U136" s="36"/>
      <c r="V136" s="36"/>
      <c r="W136" s="36"/>
      <c r="X136" s="36"/>
      <c r="Y136" s="36"/>
      <c r="Z136" s="36"/>
      <c r="AA136" s="36"/>
      <c r="AB136" s="37"/>
      <c r="AC136" s="36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6"/>
    </row>
    <row r="137" spans="2:44" x14ac:dyDescent="0.25">
      <c r="B137" s="37"/>
      <c r="C137" s="37"/>
      <c r="D137" s="37"/>
      <c r="E137" s="36"/>
      <c r="F137" s="36"/>
      <c r="G137" s="36"/>
      <c r="H137" s="37"/>
      <c r="I137" s="37"/>
      <c r="J137" s="37"/>
      <c r="K137" s="37"/>
      <c r="L137" s="37"/>
      <c r="M137" s="37"/>
      <c r="N137" s="37"/>
      <c r="O137" s="37"/>
      <c r="P137" s="36"/>
      <c r="R137" s="37"/>
      <c r="S137" s="37"/>
      <c r="T137" s="37"/>
      <c r="U137" s="37"/>
      <c r="V137" s="36"/>
      <c r="W137" s="36"/>
      <c r="X137" s="36"/>
      <c r="Y137" s="36"/>
      <c r="Z137" s="36"/>
      <c r="AA137" s="36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6"/>
    </row>
    <row r="138" spans="2:44" x14ac:dyDescent="0.25">
      <c r="B138" s="37"/>
      <c r="C138" s="37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1"/>
      <c r="R138" s="37"/>
      <c r="S138" s="3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7"/>
      <c r="AI138" s="36"/>
      <c r="AJ138" s="37"/>
      <c r="AK138" s="36"/>
      <c r="AL138" s="36"/>
      <c r="AM138" s="36"/>
      <c r="AN138" s="36"/>
      <c r="AO138" s="36"/>
      <c r="AP138" s="36"/>
      <c r="AQ138" s="36"/>
      <c r="AR138" s="31"/>
    </row>
    <row r="139" spans="2:44" x14ac:dyDescent="0.25">
      <c r="B139" s="37"/>
      <c r="C139" s="37"/>
      <c r="D139" s="36"/>
      <c r="E139" s="30"/>
      <c r="F139" s="30"/>
      <c r="G139" s="36"/>
      <c r="H139" s="36"/>
      <c r="I139" s="36"/>
      <c r="J139" s="36"/>
      <c r="K139" s="36"/>
      <c r="L139" s="36"/>
      <c r="M139" s="36"/>
      <c r="N139" s="36"/>
      <c r="O139" s="36"/>
      <c r="P139" s="31"/>
      <c r="R139" s="37"/>
      <c r="S139" s="37"/>
      <c r="T139" s="36"/>
      <c r="U139" s="36"/>
      <c r="V139" s="30"/>
      <c r="W139" s="30"/>
      <c r="X139" s="30"/>
      <c r="Y139" s="30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1"/>
    </row>
    <row r="140" spans="2:44" x14ac:dyDescent="0.25">
      <c r="B140" s="37"/>
      <c r="C140" s="37"/>
      <c r="D140" s="36"/>
      <c r="E140" s="36"/>
      <c r="F140" s="36"/>
      <c r="G140" s="36"/>
      <c r="H140" s="36"/>
      <c r="I140" s="37"/>
      <c r="J140" s="37"/>
      <c r="K140" s="37"/>
      <c r="L140" s="37"/>
      <c r="M140" s="37"/>
      <c r="N140" s="37"/>
      <c r="O140" s="36"/>
      <c r="P140" s="31"/>
      <c r="R140" s="37"/>
      <c r="S140" s="3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6"/>
      <c r="AQ140" s="36"/>
      <c r="AR140" s="31"/>
    </row>
    <row r="141" spans="2:44" x14ac:dyDescent="0.25">
      <c r="B141" s="36"/>
      <c r="C141" s="36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8"/>
      <c r="R141" s="36"/>
      <c r="S141" s="36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8"/>
    </row>
    <row r="142" spans="2:44" x14ac:dyDescent="0.25">
      <c r="B142" s="37"/>
      <c r="C142" s="37"/>
      <c r="D142" s="36"/>
      <c r="E142" s="30"/>
      <c r="F142" s="30"/>
      <c r="G142" s="30"/>
      <c r="H142" s="36"/>
      <c r="I142" s="36"/>
      <c r="J142" s="36"/>
      <c r="K142" s="36"/>
      <c r="L142" s="36"/>
      <c r="M142" s="36"/>
      <c r="N142" s="36"/>
      <c r="O142" s="36"/>
      <c r="P142" s="31"/>
      <c r="R142" s="37"/>
      <c r="S142" s="37"/>
      <c r="T142" s="36"/>
      <c r="U142" s="36"/>
      <c r="V142" s="30"/>
      <c r="W142" s="30"/>
      <c r="X142" s="30"/>
      <c r="Y142" s="30"/>
      <c r="Z142" s="36"/>
      <c r="AA142" s="30"/>
      <c r="AB142" s="36"/>
      <c r="AC142" s="36"/>
      <c r="AD142" s="36"/>
      <c r="AE142" s="36"/>
      <c r="AF142" s="36"/>
      <c r="AG142" s="36"/>
      <c r="AH142" s="36"/>
      <c r="AI142" s="36"/>
      <c r="AJ142" s="37"/>
      <c r="AK142" s="36"/>
      <c r="AL142" s="37"/>
      <c r="AM142" s="36"/>
      <c r="AN142" s="36"/>
      <c r="AO142" s="36"/>
      <c r="AP142" s="36"/>
      <c r="AQ142" s="36"/>
      <c r="AR142" s="31"/>
    </row>
    <row r="143" spans="2:44" x14ac:dyDescent="0.25">
      <c r="B143" s="36"/>
      <c r="C143" s="30"/>
      <c r="D143" s="30"/>
      <c r="E143" s="38"/>
      <c r="F143" s="38"/>
      <c r="G143" s="30"/>
      <c r="H143" s="30"/>
      <c r="I143" s="30"/>
      <c r="J143" s="30"/>
      <c r="K143" s="30"/>
      <c r="L143" s="30"/>
      <c r="M143" s="30"/>
      <c r="N143" s="30"/>
      <c r="O143" s="30"/>
      <c r="P143" s="38"/>
      <c r="R143" s="36"/>
      <c r="S143" s="30"/>
      <c r="T143" s="30"/>
      <c r="U143" s="30"/>
      <c r="V143" s="30"/>
      <c r="W143" s="38"/>
      <c r="X143" s="38"/>
      <c r="Y143" s="38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8"/>
    </row>
    <row r="144" spans="2:44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1"/>
    </row>
    <row r="145" spans="2:44" x14ac:dyDescent="0.25">
      <c r="B145" s="30"/>
      <c r="C145" s="30"/>
      <c r="D145" s="38"/>
      <c r="E145" s="38"/>
      <c r="F145" s="38"/>
      <c r="G145" s="38"/>
      <c r="H145" s="38"/>
      <c r="I145" s="30"/>
      <c r="J145" s="30"/>
      <c r="K145" s="30"/>
      <c r="L145" s="30"/>
      <c r="M145" s="30"/>
      <c r="N145" s="30"/>
      <c r="O145" s="38"/>
      <c r="P145" s="38"/>
      <c r="R145" s="30"/>
      <c r="S145" s="30"/>
      <c r="T145" s="38"/>
      <c r="U145" s="38"/>
      <c r="V145" s="38"/>
      <c r="W145" s="38"/>
      <c r="X145" s="38"/>
      <c r="Y145" s="38"/>
      <c r="Z145" s="38"/>
      <c r="AA145" s="38"/>
      <c r="AB145" s="30"/>
      <c r="AC145" s="38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8"/>
      <c r="AQ145" s="38"/>
      <c r="AR145" s="38"/>
    </row>
    <row r="146" spans="2:44" x14ac:dyDescent="0.25">
      <c r="B146" s="37"/>
      <c r="C146" s="37"/>
      <c r="D146" s="37"/>
      <c r="E146" s="36"/>
      <c r="F146" s="36"/>
      <c r="G146" s="37"/>
      <c r="H146" s="37"/>
      <c r="I146" s="37"/>
      <c r="J146" s="37"/>
      <c r="K146" s="37"/>
      <c r="L146" s="37"/>
      <c r="M146" s="37"/>
      <c r="N146" s="37"/>
      <c r="O146" s="37"/>
      <c r="P146" s="36"/>
      <c r="R146" s="37"/>
      <c r="S146" s="37"/>
      <c r="T146" s="37"/>
      <c r="U146" s="37"/>
      <c r="V146" s="37"/>
      <c r="W146" s="36"/>
      <c r="X146" s="36"/>
      <c r="Y146" s="36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6"/>
    </row>
    <row r="147" spans="2:44" x14ac:dyDescent="0.25">
      <c r="B147" s="30"/>
      <c r="C147" s="30"/>
      <c r="D147" s="38"/>
      <c r="E147" s="38"/>
      <c r="F147" s="38"/>
      <c r="G147" s="38"/>
      <c r="H147" s="38"/>
      <c r="I147" s="30"/>
      <c r="J147" s="30"/>
      <c r="K147" s="30"/>
      <c r="L147" s="30"/>
      <c r="M147" s="30"/>
      <c r="N147" s="30"/>
      <c r="O147" s="30"/>
      <c r="P147" s="38"/>
      <c r="R147" s="30"/>
      <c r="S147" s="30"/>
      <c r="T147" s="30"/>
      <c r="U147" s="38"/>
      <c r="V147" s="38"/>
      <c r="W147" s="38"/>
      <c r="X147" s="38"/>
      <c r="Y147" s="38"/>
      <c r="Z147" s="38"/>
      <c r="AA147" s="38"/>
      <c r="AB147" s="30"/>
      <c r="AC147" s="38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8"/>
    </row>
    <row r="148" spans="2:44" x14ac:dyDescent="0.25">
      <c r="B148" s="36"/>
      <c r="C148" s="36"/>
      <c r="D148" s="36"/>
      <c r="E148" s="30"/>
      <c r="F148" s="30"/>
      <c r="G148" s="36"/>
      <c r="H148" s="36"/>
      <c r="I148" s="36"/>
      <c r="J148" s="36"/>
      <c r="K148" s="36"/>
      <c r="L148" s="36"/>
      <c r="M148" s="36"/>
      <c r="N148" s="36"/>
      <c r="O148" s="36"/>
      <c r="P148" s="31"/>
      <c r="R148" s="36"/>
      <c r="S148" s="36"/>
      <c r="T148" s="36"/>
      <c r="U148" s="36"/>
      <c r="V148" s="36"/>
      <c r="W148" s="30"/>
      <c r="X148" s="30"/>
      <c r="Y148" s="30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1"/>
    </row>
    <row r="149" spans="2:44" x14ac:dyDescent="0.25">
      <c r="B149" s="36"/>
      <c r="C149" s="36"/>
      <c r="D149" s="30"/>
      <c r="E149" s="30"/>
      <c r="F149" s="30"/>
      <c r="G149" s="30"/>
      <c r="H149" s="36"/>
      <c r="I149" s="36"/>
      <c r="J149" s="36"/>
      <c r="K149" s="36"/>
      <c r="L149" s="36"/>
      <c r="M149" s="36"/>
      <c r="N149" s="36"/>
      <c r="O149" s="30"/>
      <c r="P149" s="31"/>
      <c r="R149" s="36"/>
      <c r="S149" s="36"/>
      <c r="T149" s="30"/>
      <c r="U149" s="30"/>
      <c r="V149" s="30"/>
      <c r="W149" s="30"/>
      <c r="X149" s="30"/>
      <c r="Y149" s="30"/>
      <c r="Z149" s="30"/>
      <c r="AA149" s="30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0"/>
      <c r="AQ149" s="30"/>
      <c r="AR149" s="31"/>
    </row>
    <row r="150" spans="2:44" x14ac:dyDescent="0.25">
      <c r="B150" s="37"/>
      <c r="C150" s="37"/>
      <c r="D150" s="36"/>
      <c r="E150" s="36"/>
      <c r="F150" s="36"/>
      <c r="G150" s="36"/>
      <c r="H150" s="36"/>
      <c r="I150" s="37"/>
      <c r="J150" s="36"/>
      <c r="K150" s="37"/>
      <c r="L150" s="36"/>
      <c r="M150" s="36"/>
      <c r="N150" s="36"/>
      <c r="O150" s="36"/>
      <c r="P150" s="31"/>
      <c r="R150" s="37"/>
      <c r="S150" s="3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7"/>
      <c r="AE150" s="37"/>
      <c r="AF150" s="36"/>
      <c r="AG150" s="36"/>
      <c r="AH150" s="37"/>
      <c r="AI150" s="37"/>
      <c r="AJ150" s="36"/>
      <c r="AK150" s="36"/>
      <c r="AL150" s="36"/>
      <c r="AM150" s="36"/>
      <c r="AN150" s="36"/>
      <c r="AO150" s="36"/>
      <c r="AP150" s="36"/>
      <c r="AQ150" s="36"/>
      <c r="AR150" s="31"/>
    </row>
    <row r="151" spans="2:44" x14ac:dyDescent="0.25">
      <c r="B151" s="36"/>
      <c r="C151" s="36"/>
      <c r="D151" s="30"/>
      <c r="E151" s="30"/>
      <c r="F151" s="30"/>
      <c r="G151" s="30"/>
      <c r="H151" s="36"/>
      <c r="I151" s="36"/>
      <c r="J151" s="36"/>
      <c r="K151" s="36"/>
      <c r="L151" s="36"/>
      <c r="M151" s="36"/>
      <c r="N151" s="36"/>
      <c r="O151" s="30"/>
      <c r="P151" s="31"/>
      <c r="R151" s="36"/>
      <c r="S151" s="36"/>
      <c r="T151" s="30"/>
      <c r="U151" s="30"/>
      <c r="V151" s="30"/>
      <c r="W151" s="30"/>
      <c r="X151" s="30"/>
      <c r="Y151" s="30"/>
      <c r="Z151" s="30"/>
      <c r="AA151" s="30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0"/>
      <c r="AQ151" s="30"/>
      <c r="AR151" s="31"/>
    </row>
    <row r="152" spans="2:44" x14ac:dyDescent="0.25">
      <c r="B152" s="30"/>
      <c r="C152" s="30"/>
      <c r="D152" s="38"/>
      <c r="E152" s="38"/>
      <c r="F152" s="38"/>
      <c r="G152" s="38"/>
      <c r="H152" s="38"/>
      <c r="I152" s="38"/>
      <c r="J152" s="38"/>
      <c r="K152" s="30"/>
      <c r="L152" s="30"/>
      <c r="M152" s="30"/>
      <c r="N152" s="38"/>
      <c r="O152" s="38"/>
      <c r="P152" s="38"/>
      <c r="R152" s="30"/>
      <c r="S152" s="30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0"/>
      <c r="AE152" s="38"/>
      <c r="AF152" s="30"/>
      <c r="AG152" s="38"/>
      <c r="AH152" s="30"/>
      <c r="AI152" s="30"/>
      <c r="AJ152" s="30"/>
      <c r="AK152" s="30"/>
      <c r="AL152" s="30"/>
      <c r="AM152" s="30"/>
      <c r="AN152" s="30"/>
      <c r="AO152" s="38"/>
      <c r="AP152" s="38"/>
      <c r="AQ152" s="38"/>
      <c r="AR152" s="38"/>
    </row>
    <row r="153" spans="2:44" x14ac:dyDescent="0.25">
      <c r="B153" s="3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R153" s="30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2:44" x14ac:dyDescent="0.25">
      <c r="B154" s="37"/>
      <c r="C154" s="37"/>
      <c r="D154" s="30"/>
      <c r="E154" s="30"/>
      <c r="F154" s="30"/>
      <c r="G154" s="36"/>
      <c r="H154" s="36"/>
      <c r="I154" s="37"/>
      <c r="J154" s="36"/>
      <c r="K154" s="36"/>
      <c r="L154" s="36"/>
      <c r="M154" s="36"/>
      <c r="N154" s="36"/>
      <c r="O154" s="30"/>
      <c r="P154" s="31"/>
      <c r="R154" s="37"/>
      <c r="S154" s="37"/>
      <c r="T154" s="36"/>
      <c r="U154" s="30"/>
      <c r="V154" s="30"/>
      <c r="W154" s="30"/>
      <c r="X154" s="30"/>
      <c r="Y154" s="30"/>
      <c r="Z154" s="36"/>
      <c r="AA154" s="36"/>
      <c r="AB154" s="36"/>
      <c r="AC154" s="36"/>
      <c r="AD154" s="37"/>
      <c r="AE154" s="37"/>
      <c r="AF154" s="37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0"/>
      <c r="AR154" s="31"/>
    </row>
    <row r="155" spans="2:44" x14ac:dyDescent="0.25">
      <c r="B155" s="36"/>
      <c r="C155" s="36"/>
      <c r="D155" s="30"/>
      <c r="E155" s="30"/>
      <c r="F155" s="30"/>
      <c r="G155" s="36"/>
      <c r="H155" s="36"/>
      <c r="I155" s="36"/>
      <c r="J155" s="36"/>
      <c r="K155" s="36"/>
      <c r="L155" s="36"/>
      <c r="M155" s="36"/>
      <c r="N155" s="36"/>
      <c r="O155" s="36"/>
      <c r="P155" s="31"/>
      <c r="R155" s="36"/>
      <c r="S155" s="36"/>
      <c r="T155" s="30"/>
      <c r="U155" s="30"/>
      <c r="V155" s="30"/>
      <c r="W155" s="30"/>
      <c r="X155" s="36"/>
      <c r="Y155" s="30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1"/>
    </row>
    <row r="156" spans="2:44" x14ac:dyDescent="0.25">
      <c r="B156" s="36"/>
      <c r="C156" s="36"/>
      <c r="D156" s="30"/>
      <c r="E156" s="30"/>
      <c r="F156" s="30"/>
      <c r="G156" s="30"/>
      <c r="H156" s="30"/>
      <c r="I156" s="36"/>
      <c r="J156" s="36"/>
      <c r="K156" s="36"/>
      <c r="L156" s="36"/>
      <c r="M156" s="30"/>
      <c r="N156" s="30"/>
      <c r="O156" s="30"/>
      <c r="P156" s="31"/>
      <c r="R156" s="36"/>
      <c r="S156" s="36"/>
      <c r="T156" s="30"/>
      <c r="U156" s="30"/>
      <c r="V156" s="30"/>
      <c r="W156" s="30"/>
      <c r="X156" s="30"/>
      <c r="Y156" s="30"/>
      <c r="Z156" s="30"/>
      <c r="AA156" s="30"/>
      <c r="AB156" s="36"/>
      <c r="AC156" s="30"/>
      <c r="AD156" s="36"/>
      <c r="AE156" s="36"/>
      <c r="AF156" s="36"/>
      <c r="AG156" s="36"/>
      <c r="AH156" s="36"/>
      <c r="AI156" s="36"/>
      <c r="AJ156" s="36"/>
      <c r="AK156" s="36"/>
      <c r="AL156" s="30"/>
      <c r="AM156" s="30"/>
      <c r="AN156" s="30"/>
      <c r="AO156" s="30"/>
      <c r="AP156" s="30"/>
      <c r="AQ156" s="30"/>
      <c r="AR156" s="31"/>
    </row>
    <row r="157" spans="2:44" x14ac:dyDescent="0.25">
      <c r="B157" s="30"/>
      <c r="C157" s="30"/>
      <c r="D157" s="30"/>
      <c r="E157" s="37"/>
      <c r="F157" s="37"/>
      <c r="G157" s="37"/>
      <c r="H157" s="37"/>
      <c r="I157" s="30"/>
      <c r="J157" s="30"/>
      <c r="K157" s="30"/>
      <c r="L157" s="30"/>
      <c r="M157" s="30"/>
      <c r="N157" s="30"/>
      <c r="O157" s="30"/>
      <c r="P157" s="36"/>
      <c r="R157" s="30"/>
      <c r="S157" s="30"/>
      <c r="T157" s="30"/>
      <c r="U157" s="30"/>
      <c r="V157" s="37"/>
      <c r="W157" s="37"/>
      <c r="X157" s="37"/>
      <c r="Y157" s="37"/>
      <c r="Z157" s="37"/>
      <c r="AA157" s="37"/>
      <c r="AB157" s="37"/>
      <c r="AC157" s="37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6"/>
    </row>
    <row r="158" spans="2:44" x14ac:dyDescent="0.25">
      <c r="B158" s="37"/>
      <c r="C158" s="37"/>
      <c r="D158" s="36"/>
      <c r="E158" s="36"/>
      <c r="F158" s="36"/>
      <c r="G158" s="36"/>
      <c r="H158" s="37"/>
      <c r="I158" s="37"/>
      <c r="J158" s="37"/>
      <c r="K158" s="37"/>
      <c r="L158" s="37"/>
      <c r="M158" s="37"/>
      <c r="N158" s="37"/>
      <c r="O158" s="37"/>
      <c r="P158" s="31"/>
      <c r="R158" s="37"/>
      <c r="S158" s="37"/>
      <c r="T158" s="36"/>
      <c r="U158" s="36"/>
      <c r="V158" s="36"/>
      <c r="W158" s="36"/>
      <c r="X158" s="36"/>
      <c r="Y158" s="36"/>
      <c r="Z158" s="36"/>
      <c r="AA158" s="36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1"/>
    </row>
    <row r="159" spans="2:44" x14ac:dyDescent="0.25">
      <c r="B159" s="36"/>
      <c r="C159" s="36"/>
      <c r="D159" s="30"/>
      <c r="E159" s="30"/>
      <c r="F159" s="30"/>
      <c r="G159" s="30"/>
      <c r="H159" s="36"/>
      <c r="I159" s="36"/>
      <c r="J159" s="36"/>
      <c r="K159" s="36"/>
      <c r="L159" s="36"/>
      <c r="M159" s="30"/>
      <c r="N159" s="30"/>
      <c r="O159" s="30"/>
      <c r="P159" s="31"/>
      <c r="R159" s="36"/>
      <c r="S159" s="36"/>
      <c r="T159" s="30"/>
      <c r="U159" s="30"/>
      <c r="V159" s="30"/>
      <c r="W159" s="30"/>
      <c r="X159" s="30"/>
      <c r="Y159" s="30"/>
      <c r="Z159" s="30"/>
      <c r="AA159" s="30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0"/>
      <c r="AN159" s="30"/>
      <c r="AO159" s="30"/>
      <c r="AP159" s="30"/>
      <c r="AQ159" s="30"/>
      <c r="AR159" s="31"/>
    </row>
    <row r="160" spans="2:44" x14ac:dyDescent="0.25">
      <c r="B160" s="30"/>
      <c r="C160" s="30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R160" s="30"/>
      <c r="S160" s="30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0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</row>
    <row r="161" spans="2:44" x14ac:dyDescent="0.25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2:44" ht="18.75" x14ac:dyDescent="0.25">
      <c r="B162" s="40"/>
      <c r="C162" s="40"/>
      <c r="D162" s="32"/>
      <c r="E162" s="32"/>
      <c r="F162" s="33"/>
      <c r="G162" s="33"/>
      <c r="H162" s="32"/>
      <c r="I162" s="40"/>
      <c r="J162" s="40"/>
      <c r="K162" s="40"/>
      <c r="L162" s="35"/>
      <c r="M162" s="40"/>
      <c r="N162" s="40"/>
      <c r="O162" s="32"/>
      <c r="P162" s="34"/>
      <c r="R162" s="40"/>
      <c r="S162" s="40"/>
      <c r="T162" s="32"/>
      <c r="U162" s="32"/>
      <c r="V162" s="32"/>
      <c r="W162" s="32"/>
      <c r="X162" s="33"/>
      <c r="Y162" s="33"/>
      <c r="Z162" s="33"/>
      <c r="AA162" s="33"/>
      <c r="AB162" s="32"/>
      <c r="AC162" s="32"/>
      <c r="AD162" s="40"/>
      <c r="AE162" s="40"/>
      <c r="AF162" s="40"/>
      <c r="AG162" s="40"/>
      <c r="AH162" s="40"/>
      <c r="AI162" s="40"/>
      <c r="AJ162" s="40"/>
      <c r="AK162" s="35"/>
      <c r="AL162" s="40"/>
      <c r="AM162" s="40"/>
      <c r="AN162" s="40"/>
      <c r="AO162" s="40"/>
      <c r="AP162" s="32"/>
      <c r="AQ162" s="32"/>
      <c r="AR162" s="34"/>
    </row>
    <row r="163" spans="2:44" x14ac:dyDescent="0.25">
      <c r="B163" s="36"/>
      <c r="C163" s="36"/>
      <c r="D163" s="30"/>
      <c r="E163" s="30"/>
      <c r="F163" s="30"/>
      <c r="G163" s="30"/>
      <c r="H163" s="30"/>
      <c r="I163" s="30"/>
      <c r="J163" s="30"/>
      <c r="K163" s="36"/>
      <c r="L163" s="36"/>
      <c r="M163" s="36"/>
      <c r="N163" s="36"/>
      <c r="O163" s="36"/>
      <c r="P163" s="31"/>
      <c r="R163" s="36"/>
      <c r="S163" s="36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1"/>
    </row>
    <row r="164" spans="2:44" x14ac:dyDescent="0.25">
      <c r="B164" s="36"/>
      <c r="C164" s="36"/>
      <c r="D164" s="36"/>
      <c r="E164" s="30"/>
      <c r="F164" s="30"/>
      <c r="G164" s="30"/>
      <c r="H164" s="30"/>
      <c r="I164" s="36"/>
      <c r="J164" s="36"/>
      <c r="K164" s="36"/>
      <c r="L164" s="36"/>
      <c r="M164" s="36"/>
      <c r="N164" s="36"/>
      <c r="O164" s="36"/>
      <c r="P164" s="31"/>
      <c r="R164" s="36"/>
      <c r="S164" s="36"/>
      <c r="T164" s="36"/>
      <c r="U164" s="36"/>
      <c r="V164" s="30"/>
      <c r="W164" s="30"/>
      <c r="X164" s="30"/>
      <c r="Y164" s="30"/>
      <c r="Z164" s="30"/>
      <c r="AA164" s="30"/>
      <c r="AB164" s="30"/>
      <c r="AC164" s="30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1"/>
    </row>
    <row r="165" spans="2:44" x14ac:dyDescent="0.25">
      <c r="B165" s="36"/>
      <c r="C165" s="36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  <c r="R165" s="36"/>
      <c r="S165" s="36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6"/>
      <c r="AK165" s="30"/>
      <c r="AL165" s="36"/>
      <c r="AM165" s="30"/>
      <c r="AN165" s="30"/>
      <c r="AO165" s="30"/>
      <c r="AP165" s="30"/>
      <c r="AQ165" s="30"/>
      <c r="AR165" s="31"/>
    </row>
    <row r="166" spans="2:44" x14ac:dyDescent="0.2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6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6"/>
    </row>
    <row r="167" spans="2:44" x14ac:dyDescent="0.25">
      <c r="B167" s="37"/>
      <c r="C167" s="37"/>
      <c r="D167" s="37"/>
      <c r="E167" s="36"/>
      <c r="F167" s="36"/>
      <c r="G167" s="36"/>
      <c r="H167" s="37"/>
      <c r="I167" s="37"/>
      <c r="J167" s="37"/>
      <c r="K167" s="37"/>
      <c r="L167" s="37"/>
      <c r="M167" s="37"/>
      <c r="N167" s="37"/>
      <c r="O167" s="37"/>
      <c r="P167" s="36"/>
      <c r="R167" s="37"/>
      <c r="S167" s="37"/>
      <c r="T167" s="37"/>
      <c r="U167" s="37"/>
      <c r="V167" s="36"/>
      <c r="W167" s="36"/>
      <c r="X167" s="36"/>
      <c r="Y167" s="36"/>
      <c r="Z167" s="36"/>
      <c r="AA167" s="36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6"/>
    </row>
    <row r="168" spans="2:44" x14ac:dyDescent="0.25">
      <c r="B168" s="37"/>
      <c r="C168" s="37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1"/>
      <c r="R168" s="37"/>
      <c r="S168" s="3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7"/>
      <c r="AI168" s="36"/>
      <c r="AJ168" s="36"/>
      <c r="AK168" s="36"/>
      <c r="AL168" s="36"/>
      <c r="AM168" s="36"/>
      <c r="AN168" s="36"/>
      <c r="AO168" s="36"/>
      <c r="AP168" s="36"/>
      <c r="AQ168" s="36"/>
      <c r="AR168" s="31"/>
    </row>
    <row r="169" spans="2:44" x14ac:dyDescent="0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1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1"/>
    </row>
    <row r="170" spans="2:44" x14ac:dyDescent="0.2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</row>
    <row r="171" spans="2:44" x14ac:dyDescent="0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8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8"/>
    </row>
    <row r="172" spans="2:44" x14ac:dyDescent="0.25">
      <c r="B172" s="36"/>
      <c r="C172" s="36"/>
      <c r="D172" s="30"/>
      <c r="E172" s="30"/>
      <c r="F172" s="30"/>
      <c r="G172" s="30"/>
      <c r="H172" s="30"/>
      <c r="I172" s="36"/>
      <c r="J172" s="36"/>
      <c r="K172" s="36"/>
      <c r="L172" s="36"/>
      <c r="M172" s="36"/>
      <c r="N172" s="36"/>
      <c r="O172" s="36"/>
      <c r="P172" s="31"/>
      <c r="R172" s="36"/>
      <c r="S172" s="36"/>
      <c r="T172" s="30"/>
      <c r="U172" s="30"/>
      <c r="V172" s="30"/>
      <c r="W172" s="30"/>
      <c r="X172" s="30"/>
      <c r="Y172" s="30"/>
      <c r="Z172" s="30"/>
      <c r="AA172" s="30"/>
      <c r="AB172" s="36"/>
      <c r="AC172" s="30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1"/>
    </row>
    <row r="173" spans="2:44" x14ac:dyDescent="0.2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6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6"/>
    </row>
    <row r="174" spans="2:44" x14ac:dyDescent="0.25">
      <c r="B174" s="37"/>
      <c r="C174" s="37"/>
      <c r="D174" s="36"/>
      <c r="E174" s="36"/>
      <c r="F174" s="36"/>
      <c r="G174" s="36"/>
      <c r="H174" s="36"/>
      <c r="I174" s="36"/>
      <c r="J174" s="37"/>
      <c r="K174" s="37"/>
      <c r="L174" s="37"/>
      <c r="M174" s="37"/>
      <c r="N174" s="37"/>
      <c r="O174" s="36"/>
      <c r="P174" s="31"/>
      <c r="R174" s="37"/>
      <c r="S174" s="3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7"/>
      <c r="AE174" s="36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6"/>
      <c r="AQ174" s="36"/>
      <c r="AR174" s="31"/>
    </row>
    <row r="175" spans="2:44" x14ac:dyDescent="0.25">
      <c r="B175" s="36"/>
      <c r="C175" s="36"/>
      <c r="D175" s="30"/>
      <c r="E175" s="30"/>
      <c r="F175" s="30"/>
      <c r="G175" s="30"/>
      <c r="H175" s="30"/>
      <c r="I175" s="30"/>
      <c r="J175" s="36"/>
      <c r="K175" s="36"/>
      <c r="L175" s="36"/>
      <c r="M175" s="36"/>
      <c r="N175" s="36"/>
      <c r="O175" s="30"/>
      <c r="P175" s="38"/>
      <c r="R175" s="36"/>
      <c r="S175" s="36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0"/>
      <c r="AQ175" s="30"/>
      <c r="AR175" s="38"/>
    </row>
    <row r="176" spans="2:44" x14ac:dyDescent="0.25">
      <c r="B176" s="30"/>
      <c r="C176" s="30"/>
      <c r="D176" s="30"/>
      <c r="E176" s="38"/>
      <c r="F176" s="38"/>
      <c r="G176" s="38"/>
      <c r="H176" s="30"/>
      <c r="I176" s="30"/>
      <c r="J176" s="30"/>
      <c r="K176" s="30"/>
      <c r="L176" s="30"/>
      <c r="M176" s="30"/>
      <c r="N176" s="30"/>
      <c r="O176" s="30"/>
      <c r="P176" s="38"/>
      <c r="R176" s="30"/>
      <c r="S176" s="30"/>
      <c r="T176" s="30"/>
      <c r="U176" s="30"/>
      <c r="V176" s="38"/>
      <c r="W176" s="38"/>
      <c r="X176" s="38"/>
      <c r="Y176" s="38"/>
      <c r="Z176" s="30"/>
      <c r="AA176" s="38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8"/>
    </row>
    <row r="177" spans="2:44" x14ac:dyDescent="0.25">
      <c r="B177" s="37"/>
      <c r="C177" s="37"/>
      <c r="D177" s="36"/>
      <c r="E177" s="36"/>
      <c r="F177" s="36"/>
      <c r="G177" s="36"/>
      <c r="H177" s="36"/>
      <c r="I177" s="37"/>
      <c r="J177" s="37"/>
      <c r="K177" s="37"/>
      <c r="L177" s="37"/>
      <c r="M177" s="37"/>
      <c r="N177" s="37"/>
      <c r="O177" s="37"/>
      <c r="P177" s="36"/>
      <c r="R177" s="37"/>
      <c r="S177" s="3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6"/>
    </row>
    <row r="178" spans="2:44" x14ac:dyDescent="0.25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6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6"/>
    </row>
    <row r="179" spans="2:44" x14ac:dyDescent="0.25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6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6"/>
    </row>
    <row r="180" spans="2:44" x14ac:dyDescent="0.25">
      <c r="B180" s="30"/>
      <c r="C180" s="30"/>
      <c r="D180" s="38"/>
      <c r="E180" s="38"/>
      <c r="F180" s="38"/>
      <c r="G180" s="38"/>
      <c r="H180" s="30"/>
      <c r="I180" s="30"/>
      <c r="J180" s="30"/>
      <c r="K180" s="30"/>
      <c r="L180" s="30"/>
      <c r="M180" s="30"/>
      <c r="N180" s="30"/>
      <c r="O180" s="30"/>
      <c r="P180" s="38"/>
      <c r="R180" s="30"/>
      <c r="S180" s="30"/>
      <c r="T180" s="30"/>
      <c r="U180" s="38"/>
      <c r="V180" s="38"/>
      <c r="W180" s="38"/>
      <c r="X180" s="38"/>
      <c r="Y180" s="38"/>
      <c r="Z180" s="38"/>
      <c r="AA180" s="38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8"/>
    </row>
    <row r="181" spans="2:44" x14ac:dyDescent="0.25">
      <c r="B181" s="36"/>
      <c r="C181" s="36"/>
      <c r="D181" s="30"/>
      <c r="E181" s="30"/>
      <c r="F181" s="30"/>
      <c r="G181" s="30"/>
      <c r="H181" s="30"/>
      <c r="I181" s="30"/>
      <c r="J181" s="30"/>
      <c r="K181" s="36"/>
      <c r="L181" s="36"/>
      <c r="M181" s="36"/>
      <c r="N181" s="36"/>
      <c r="O181" s="36"/>
      <c r="P181" s="31"/>
      <c r="R181" s="36"/>
      <c r="S181" s="36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6"/>
      <c r="AG181" s="30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1"/>
    </row>
    <row r="182" spans="2:44" x14ac:dyDescent="0.25">
      <c r="B182" s="36"/>
      <c r="C182" s="36"/>
      <c r="D182" s="30"/>
      <c r="E182" s="30"/>
      <c r="F182" s="30"/>
      <c r="G182" s="30"/>
      <c r="H182" s="30"/>
      <c r="I182" s="36"/>
      <c r="J182" s="36"/>
      <c r="K182" s="36"/>
      <c r="L182" s="36"/>
      <c r="M182" s="36"/>
      <c r="N182" s="36"/>
      <c r="O182" s="36"/>
      <c r="P182" s="31"/>
      <c r="R182" s="36"/>
      <c r="S182" s="36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1"/>
    </row>
    <row r="183" spans="2:44" x14ac:dyDescent="0.25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</row>
    <row r="184" spans="2:44" x14ac:dyDescent="0.2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8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8"/>
    </row>
    <row r="185" spans="2:44" x14ac:dyDescent="0.25">
      <c r="B185" s="37"/>
      <c r="C185" s="37"/>
      <c r="D185" s="36"/>
      <c r="E185" s="36"/>
      <c r="F185" s="36"/>
      <c r="G185" s="36"/>
      <c r="H185" s="36"/>
      <c r="I185" s="36"/>
      <c r="J185" s="36"/>
      <c r="K185" s="37"/>
      <c r="L185" s="37"/>
      <c r="M185" s="37"/>
      <c r="N185" s="36"/>
      <c r="O185" s="36"/>
      <c r="P185" s="36"/>
      <c r="R185" s="37"/>
      <c r="S185" s="3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7"/>
      <c r="AI185" s="37"/>
      <c r="AJ185" s="37"/>
      <c r="AK185" s="37"/>
      <c r="AL185" s="37"/>
      <c r="AM185" s="37"/>
      <c r="AN185" s="36"/>
      <c r="AO185" s="36"/>
      <c r="AP185" s="36"/>
      <c r="AQ185" s="36"/>
      <c r="AR185" s="36"/>
    </row>
    <row r="186" spans="2:44" x14ac:dyDescent="0.25">
      <c r="B186" s="37"/>
      <c r="C186" s="37"/>
      <c r="D186" s="37"/>
      <c r="E186" s="37"/>
      <c r="F186" s="36"/>
      <c r="G186" s="37"/>
      <c r="H186" s="37"/>
      <c r="I186" s="37"/>
      <c r="J186" s="37"/>
      <c r="K186" s="37"/>
      <c r="L186" s="37"/>
      <c r="M186" s="37"/>
      <c r="N186" s="37"/>
      <c r="O186" s="37"/>
      <c r="P186" s="36"/>
      <c r="R186" s="37"/>
      <c r="S186" s="37"/>
      <c r="T186" s="37"/>
      <c r="U186" s="37"/>
      <c r="V186" s="37"/>
      <c r="W186" s="37"/>
      <c r="X186" s="36"/>
      <c r="Y186" s="36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6"/>
    </row>
    <row r="187" spans="2:44" x14ac:dyDescent="0.25">
      <c r="B187" s="37"/>
      <c r="C187" s="37"/>
      <c r="D187" s="36"/>
      <c r="E187" s="36"/>
      <c r="F187" s="36"/>
      <c r="G187" s="36"/>
      <c r="H187" s="37"/>
      <c r="I187" s="37"/>
      <c r="J187" s="37"/>
      <c r="K187" s="37"/>
      <c r="L187" s="37"/>
      <c r="M187" s="37"/>
      <c r="N187" s="37"/>
      <c r="O187" s="37"/>
      <c r="P187" s="36"/>
      <c r="R187" s="37"/>
      <c r="S187" s="37"/>
      <c r="T187" s="36"/>
      <c r="U187" s="36"/>
      <c r="V187" s="36"/>
      <c r="W187" s="36"/>
      <c r="X187" s="36"/>
      <c r="Y187" s="36"/>
      <c r="Z187" s="36"/>
      <c r="AA187" s="36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6"/>
    </row>
  </sheetData>
  <mergeCells count="5">
    <mergeCell ref="D6:O6"/>
    <mergeCell ref="A4:A6"/>
    <mergeCell ref="B4:P4"/>
    <mergeCell ref="B5:C5"/>
    <mergeCell ref="P5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B75" sqref="B75"/>
    </sheetView>
  </sheetViews>
  <sheetFormatPr defaultRowHeight="15.75" x14ac:dyDescent="0.25"/>
  <cols>
    <col min="1" max="1" width="39.140625" style="63" customWidth="1"/>
    <col min="2" max="3" width="9.28515625" style="63" bestFit="1" customWidth="1"/>
    <col min="4" max="4" width="9.28515625" style="63" customWidth="1"/>
    <col min="5" max="5" width="9.28515625" style="63" bestFit="1" customWidth="1"/>
    <col min="6" max="6" width="9.28515625" style="63" customWidth="1"/>
    <col min="7" max="16384" width="9.140625" style="63"/>
  </cols>
  <sheetData>
    <row r="1" spans="1:11" x14ac:dyDescent="0.25">
      <c r="A1" s="64" t="s">
        <v>330</v>
      </c>
    </row>
    <row r="2" spans="1:11" ht="167.25" customHeight="1" x14ac:dyDescent="0.25">
      <c r="A2" s="83" t="s">
        <v>334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6.5" thickBot="1" x14ac:dyDescent="0.3"/>
    <row r="4" spans="1:11" s="42" customFormat="1" ht="29.25" customHeight="1" thickBot="1" x14ac:dyDescent="0.3">
      <c r="A4" s="71" t="s">
        <v>312</v>
      </c>
      <c r="B4" s="72" t="s">
        <v>328</v>
      </c>
      <c r="C4" s="84" t="s">
        <v>329</v>
      </c>
      <c r="D4" s="84"/>
      <c r="E4" s="84"/>
      <c r="F4" s="84"/>
    </row>
    <row r="5" spans="1:11" s="42" customFormat="1" x14ac:dyDescent="0.25">
      <c r="A5" s="66" t="s">
        <v>313</v>
      </c>
      <c r="B5" s="67">
        <f>0.3389^2</f>
        <v>0.11485320999999998</v>
      </c>
      <c r="C5" s="65">
        <v>1.9637039000000001</v>
      </c>
      <c r="D5" s="65">
        <v>-3.7369396999999999E-2</v>
      </c>
      <c r="E5" s="65">
        <v>-0.99529365000000003</v>
      </c>
      <c r="F5" s="65">
        <v>-0.28465238500000001</v>
      </c>
    </row>
    <row r="6" spans="1:11" s="42" customFormat="1" x14ac:dyDescent="0.25">
      <c r="B6" s="67"/>
      <c r="C6" s="65">
        <v>-3.7369399999999997E-2</v>
      </c>
      <c r="D6" s="65">
        <v>9.2270189999999995E-3</v>
      </c>
      <c r="E6" s="65">
        <v>1.0624969999999999E-2</v>
      </c>
      <c r="F6" s="65">
        <v>2.7027079999999998E-3</v>
      </c>
    </row>
    <row r="7" spans="1:11" s="42" customFormat="1" x14ac:dyDescent="0.25">
      <c r="B7" s="67"/>
      <c r="C7" s="65">
        <v>-0.9952936</v>
      </c>
      <c r="D7" s="65">
        <v>1.0624966E-2</v>
      </c>
      <c r="E7" s="65">
        <v>0.51900661999999997</v>
      </c>
      <c r="F7" s="65">
        <v>0.117616577</v>
      </c>
    </row>
    <row r="8" spans="1:11" s="42" customFormat="1" x14ac:dyDescent="0.25">
      <c r="B8" s="67"/>
      <c r="C8" s="65">
        <v>-0.28465240000000003</v>
      </c>
      <c r="D8" s="65">
        <v>2.7027079999999998E-3</v>
      </c>
      <c r="E8" s="65">
        <v>0.11761658</v>
      </c>
      <c r="F8" s="65">
        <v>0.19063637899999999</v>
      </c>
    </row>
    <row r="9" spans="1:11" s="42" customFormat="1" x14ac:dyDescent="0.25">
      <c r="B9" s="67"/>
      <c r="C9" s="68"/>
      <c r="D9" s="68"/>
      <c r="E9" s="68"/>
      <c r="F9" s="68"/>
    </row>
    <row r="10" spans="1:11" s="42" customFormat="1" x14ac:dyDescent="0.25">
      <c r="A10" s="66" t="s">
        <v>314</v>
      </c>
      <c r="B10" s="67">
        <f>0.3245^2</f>
        <v>0.10530025000000001</v>
      </c>
      <c r="C10" s="65">
        <v>1.7808441699999999</v>
      </c>
      <c r="D10" s="65">
        <v>-3.2141738000000003E-2</v>
      </c>
      <c r="E10" s="65">
        <v>-0.903608152</v>
      </c>
      <c r="F10" s="65">
        <v>-0.26368181099999999</v>
      </c>
    </row>
    <row r="11" spans="1:11" s="42" customFormat="1" x14ac:dyDescent="0.25">
      <c r="B11" s="67"/>
      <c r="C11" s="65">
        <v>-3.2141740000000002E-2</v>
      </c>
      <c r="D11" s="65">
        <v>8.1494819999999996E-3</v>
      </c>
      <c r="E11" s="65">
        <v>8.8406040000000002E-3</v>
      </c>
      <c r="F11" s="65">
        <v>2.8826820000000001E-3</v>
      </c>
    </row>
    <row r="12" spans="1:11" s="42" customFormat="1" x14ac:dyDescent="0.25">
      <c r="B12" s="67"/>
      <c r="C12" s="65">
        <v>-0.90360815000000005</v>
      </c>
      <c r="D12" s="65">
        <v>8.8406040000000002E-3</v>
      </c>
      <c r="E12" s="65">
        <v>0.47172440999999998</v>
      </c>
      <c r="F12" s="65">
        <v>0.108989446</v>
      </c>
    </row>
    <row r="13" spans="1:11" s="42" customFormat="1" x14ac:dyDescent="0.25">
      <c r="B13" s="67"/>
      <c r="C13" s="65">
        <v>-0.26368181000000002</v>
      </c>
      <c r="D13" s="65">
        <v>2.8826820000000001E-3</v>
      </c>
      <c r="E13" s="65">
        <v>0.108989446</v>
      </c>
      <c r="F13" s="65">
        <v>0.17417403300000001</v>
      </c>
    </row>
    <row r="14" spans="1:11" s="42" customFormat="1" x14ac:dyDescent="0.25">
      <c r="B14" s="67"/>
      <c r="C14" s="66"/>
      <c r="D14" s="66"/>
      <c r="E14" s="66"/>
      <c r="F14" s="66"/>
    </row>
    <row r="15" spans="1:11" s="42" customFormat="1" x14ac:dyDescent="0.25">
      <c r="A15" s="66" t="s">
        <v>315</v>
      </c>
      <c r="B15" s="67">
        <f>0.1458^2</f>
        <v>2.1257640000000005E-2</v>
      </c>
      <c r="C15" s="65">
        <v>0.35273831700000002</v>
      </c>
      <c r="D15" s="65">
        <v>-6.2034315000000003E-3</v>
      </c>
      <c r="E15" s="65">
        <v>-0.17897176100000001</v>
      </c>
      <c r="F15" s="65">
        <v>-5.3483826300000002E-2</v>
      </c>
    </row>
    <row r="16" spans="1:11" s="42" customFormat="1" x14ac:dyDescent="0.25">
      <c r="B16" s="67"/>
      <c r="C16" s="65">
        <v>-6.2034309999999997E-3</v>
      </c>
      <c r="D16" s="65">
        <v>1.6305035999999999E-3</v>
      </c>
      <c r="E16" s="65">
        <v>1.642433E-3</v>
      </c>
      <c r="F16" s="65">
        <v>5.9172629999999999E-4</v>
      </c>
    </row>
    <row r="17" spans="1:6" s="42" customFormat="1" x14ac:dyDescent="0.25">
      <c r="B17" s="67"/>
      <c r="C17" s="65">
        <v>-0.17897176100000001</v>
      </c>
      <c r="D17" s="65">
        <v>1.6424331E-3</v>
      </c>
      <c r="E17" s="65">
        <v>9.3472474E-2</v>
      </c>
      <c r="F17" s="65">
        <v>2.2140856399999999E-2</v>
      </c>
    </row>
    <row r="18" spans="1:6" s="42" customFormat="1" x14ac:dyDescent="0.25">
      <c r="B18" s="67"/>
      <c r="C18" s="65">
        <v>-5.3483825999999998E-2</v>
      </c>
      <c r="D18" s="65">
        <v>5.9172629999999999E-4</v>
      </c>
      <c r="E18" s="65">
        <v>2.2140856E-2</v>
      </c>
      <c r="F18" s="65">
        <v>3.5101629500000002E-2</v>
      </c>
    </row>
    <row r="19" spans="1:6" s="42" customFormat="1" x14ac:dyDescent="0.25">
      <c r="B19" s="67"/>
      <c r="C19" s="69"/>
      <c r="D19" s="69"/>
      <c r="E19" s="69"/>
      <c r="F19" s="69"/>
    </row>
    <row r="20" spans="1:6" s="42" customFormat="1" x14ac:dyDescent="0.25">
      <c r="A20" s="66" t="s">
        <v>316</v>
      </c>
      <c r="B20" s="67">
        <f>0.1136^2</f>
        <v>1.2904960000000002E-2</v>
      </c>
      <c r="C20" s="65">
        <v>0.21417197599999999</v>
      </c>
      <c r="D20" s="65">
        <v>-3.7665349000000001E-3</v>
      </c>
      <c r="E20" s="65">
        <v>-0.1086662088</v>
      </c>
      <c r="F20" s="65">
        <v>-3.24737524E-2</v>
      </c>
    </row>
    <row r="21" spans="1:6" s="42" customFormat="1" x14ac:dyDescent="0.25">
      <c r="B21" s="67"/>
      <c r="C21" s="65">
        <v>-3.7665350000000001E-3</v>
      </c>
      <c r="D21" s="65">
        <v>9.8999219999999994E-4</v>
      </c>
      <c r="E21" s="65">
        <v>9.972354000000001E-4</v>
      </c>
      <c r="F21" s="65">
        <v>3.592782E-4</v>
      </c>
    </row>
    <row r="22" spans="1:6" s="42" customFormat="1" x14ac:dyDescent="0.25">
      <c r="B22" s="67"/>
      <c r="C22" s="65">
        <v>-0.108666209</v>
      </c>
      <c r="D22" s="65">
        <v>9.972354000000001E-4</v>
      </c>
      <c r="E22" s="65">
        <v>5.67536425E-2</v>
      </c>
      <c r="F22" s="65">
        <v>1.34432545E-2</v>
      </c>
    </row>
    <row r="23" spans="1:6" s="42" customFormat="1" x14ac:dyDescent="0.25">
      <c r="B23" s="67"/>
      <c r="C23" s="65">
        <v>-3.2473752000000002E-2</v>
      </c>
      <c r="D23" s="65">
        <v>3.592782E-4</v>
      </c>
      <c r="E23" s="65">
        <v>1.34432545E-2</v>
      </c>
      <c r="F23" s="65">
        <v>2.1312641699999999E-2</v>
      </c>
    </row>
    <row r="24" spans="1:6" s="42" customFormat="1" x14ac:dyDescent="0.25">
      <c r="B24" s="67"/>
      <c r="C24" s="70"/>
      <c r="D24" s="70"/>
      <c r="E24" s="70"/>
      <c r="F24" s="70"/>
    </row>
    <row r="25" spans="1:6" s="42" customFormat="1" x14ac:dyDescent="0.25">
      <c r="A25" s="66" t="s">
        <v>317</v>
      </c>
      <c r="B25" s="67">
        <f>0.1114^2</f>
        <v>1.2409959999999999E-2</v>
      </c>
      <c r="C25" s="65">
        <v>0.20608936999999999</v>
      </c>
      <c r="D25" s="65">
        <v>-3.6243902E-3</v>
      </c>
      <c r="E25" s="65">
        <v>-0.1045652707</v>
      </c>
      <c r="F25" s="65">
        <v>-3.1248230200000001E-2</v>
      </c>
    </row>
    <row r="26" spans="1:6" s="42" customFormat="1" x14ac:dyDescent="0.25">
      <c r="B26" s="67"/>
      <c r="C26" s="65">
        <v>-3.6243899999999999E-3</v>
      </c>
      <c r="D26" s="65">
        <v>9.5263100000000001E-4</v>
      </c>
      <c r="E26" s="65">
        <v>9.596009E-4</v>
      </c>
      <c r="F26" s="65">
        <v>3.4571949999999998E-4</v>
      </c>
    </row>
    <row r="27" spans="1:6" s="42" customFormat="1" x14ac:dyDescent="0.25">
      <c r="B27" s="67"/>
      <c r="C27" s="65">
        <v>-0.10456527</v>
      </c>
      <c r="D27" s="65">
        <v>9.596009E-4</v>
      </c>
      <c r="E27" s="65">
        <v>5.4611825199999998E-2</v>
      </c>
      <c r="F27" s="65">
        <v>1.2935921499999999E-2</v>
      </c>
    </row>
    <row r="28" spans="1:6" s="42" customFormat="1" x14ac:dyDescent="0.25">
      <c r="B28" s="67"/>
      <c r="C28" s="65">
        <v>-3.1248229999999998E-2</v>
      </c>
      <c r="D28" s="65">
        <v>3.4571949999999998E-4</v>
      </c>
      <c r="E28" s="65">
        <v>1.2935921499999999E-2</v>
      </c>
      <c r="F28" s="65">
        <v>2.0508327E-2</v>
      </c>
    </row>
    <row r="29" spans="1:6" s="42" customFormat="1" x14ac:dyDescent="0.25">
      <c r="B29" s="67"/>
      <c r="C29" s="66"/>
      <c r="D29" s="66"/>
      <c r="E29" s="66"/>
      <c r="F29" s="66"/>
    </row>
    <row r="30" spans="1:6" s="42" customFormat="1" x14ac:dyDescent="0.25">
      <c r="A30" s="66" t="s">
        <v>318</v>
      </c>
      <c r="B30" s="67">
        <f>0.1388^2</f>
        <v>1.9265440000000002E-2</v>
      </c>
      <c r="C30" s="65">
        <v>0.31985522599999999</v>
      </c>
      <c r="D30" s="65">
        <v>-5.6251330999999996E-3</v>
      </c>
      <c r="E30" s="65">
        <v>-0.16228759400000001</v>
      </c>
      <c r="F30" s="65">
        <v>-4.8497938800000001E-2</v>
      </c>
    </row>
    <row r="31" spans="1:6" s="42" customFormat="1" x14ac:dyDescent="0.25">
      <c r="B31" s="67"/>
      <c r="C31" s="65">
        <v>-5.625133E-3</v>
      </c>
      <c r="D31" s="65">
        <v>1.4785041999999999E-3</v>
      </c>
      <c r="E31" s="65">
        <v>1.489322E-3</v>
      </c>
      <c r="F31" s="65">
        <v>5.3656419999999997E-4</v>
      </c>
    </row>
    <row r="32" spans="1:6" s="42" customFormat="1" x14ac:dyDescent="0.25">
      <c r="B32" s="67"/>
      <c r="C32" s="65">
        <v>-0.16228759400000001</v>
      </c>
      <c r="D32" s="65">
        <v>1.4893217000000001E-3</v>
      </c>
      <c r="E32" s="65">
        <v>8.4758750999999993E-2</v>
      </c>
      <c r="F32" s="65">
        <v>2.00768339E-2</v>
      </c>
    </row>
    <row r="33" spans="1:6" s="42" customFormat="1" x14ac:dyDescent="0.25">
      <c r="B33" s="67"/>
      <c r="C33" s="65">
        <v>-4.8497938999999997E-2</v>
      </c>
      <c r="D33" s="65">
        <v>5.3656419999999997E-4</v>
      </c>
      <c r="E33" s="65">
        <v>2.0076834000000002E-2</v>
      </c>
      <c r="F33" s="65">
        <v>3.1829373399999999E-2</v>
      </c>
    </row>
    <row r="34" spans="1:6" s="42" customFormat="1" x14ac:dyDescent="0.25">
      <c r="B34" s="67"/>
      <c r="C34" s="66"/>
      <c r="D34" s="66"/>
      <c r="E34" s="66"/>
      <c r="F34" s="66"/>
    </row>
    <row r="35" spans="1:6" s="42" customFormat="1" x14ac:dyDescent="0.25">
      <c r="A35" s="66" t="s">
        <v>319</v>
      </c>
      <c r="B35" s="67">
        <f>0.1924^2</f>
        <v>3.7017759999999997E-2</v>
      </c>
      <c r="C35" s="65">
        <v>0.61466812000000004</v>
      </c>
      <c r="D35" s="65">
        <v>-1.0809859E-2</v>
      </c>
      <c r="E35" s="65">
        <v>-0.31186924999999999</v>
      </c>
      <c r="F35" s="65">
        <v>-9.3198842000000004E-2</v>
      </c>
    </row>
    <row r="36" spans="1:6" s="42" customFormat="1" x14ac:dyDescent="0.25">
      <c r="B36" s="67"/>
      <c r="C36" s="65">
        <v>-1.0809859999999999E-2</v>
      </c>
      <c r="D36" s="65">
        <v>2.8412519999999998E-3</v>
      </c>
      <c r="E36" s="65">
        <v>2.8620400000000002E-3</v>
      </c>
      <c r="F36" s="65">
        <v>1.031119E-3</v>
      </c>
    </row>
    <row r="37" spans="1:6" s="42" customFormat="1" x14ac:dyDescent="0.25">
      <c r="B37" s="67"/>
      <c r="C37" s="65">
        <v>-0.31186924999999999</v>
      </c>
      <c r="D37" s="65">
        <v>2.8620400000000002E-3</v>
      </c>
      <c r="E37" s="65">
        <v>0.16288151000000001</v>
      </c>
      <c r="F37" s="65">
        <v>3.8581798E-2</v>
      </c>
    </row>
    <row r="38" spans="1:6" s="42" customFormat="1" x14ac:dyDescent="0.25">
      <c r="B38" s="67"/>
      <c r="C38" s="65">
        <v>-9.3198840000000005E-2</v>
      </c>
      <c r="D38" s="65">
        <v>1.031119E-3</v>
      </c>
      <c r="E38" s="65">
        <v>3.8581799999999999E-2</v>
      </c>
      <c r="F38" s="65">
        <v>6.1166738999999998E-2</v>
      </c>
    </row>
    <row r="39" spans="1:6" s="42" customFormat="1" x14ac:dyDescent="0.25">
      <c r="B39" s="67"/>
      <c r="C39" s="66"/>
      <c r="D39" s="66"/>
      <c r="E39" s="66"/>
      <c r="F39" s="66"/>
    </row>
    <row r="40" spans="1:6" s="42" customFormat="1" x14ac:dyDescent="0.25">
      <c r="A40" s="66" t="s">
        <v>320</v>
      </c>
      <c r="B40" s="67">
        <f>0.2407^2</f>
        <v>5.793649E-2</v>
      </c>
      <c r="C40" s="65">
        <v>0.96186643999999999</v>
      </c>
      <c r="D40" s="65">
        <v>-1.6915862E-2</v>
      </c>
      <c r="E40" s="65">
        <v>-0.48803014</v>
      </c>
      <c r="F40" s="65">
        <v>-0.14584266900000001</v>
      </c>
    </row>
    <row r="41" spans="1:6" s="42" customFormat="1" x14ac:dyDescent="0.25">
      <c r="B41" s="67"/>
      <c r="C41" s="65">
        <v>-1.6915860000000001E-2</v>
      </c>
      <c r="D41" s="65">
        <v>4.4461479999999996E-3</v>
      </c>
      <c r="E41" s="65">
        <v>4.4786779999999998E-3</v>
      </c>
      <c r="F41" s="65">
        <v>1.6135520000000001E-3</v>
      </c>
    </row>
    <row r="42" spans="1:6" s="42" customFormat="1" x14ac:dyDescent="0.25">
      <c r="B42" s="67"/>
      <c r="C42" s="65">
        <v>-0.48803014</v>
      </c>
      <c r="D42" s="65">
        <v>4.4786779999999998E-3</v>
      </c>
      <c r="E42" s="65">
        <v>0.25488593399999998</v>
      </c>
      <c r="F42" s="65">
        <v>6.0374917E-2</v>
      </c>
    </row>
    <row r="43" spans="1:6" s="42" customFormat="1" x14ac:dyDescent="0.25">
      <c r="B43" s="67"/>
      <c r="C43" s="65">
        <v>-0.14584267000000001</v>
      </c>
      <c r="D43" s="65">
        <v>1.6135520000000001E-3</v>
      </c>
      <c r="E43" s="65">
        <v>6.0374917E-2</v>
      </c>
      <c r="F43" s="65">
        <v>9.5717073999999999E-2</v>
      </c>
    </row>
    <row r="44" spans="1:6" s="42" customFormat="1" x14ac:dyDescent="0.25">
      <c r="B44" s="67"/>
      <c r="C44" s="65"/>
      <c r="D44" s="65"/>
      <c r="E44" s="65"/>
      <c r="F44" s="65"/>
    </row>
    <row r="45" spans="1:6" s="42" customFormat="1" x14ac:dyDescent="0.25">
      <c r="A45" s="66" t="s">
        <v>321</v>
      </c>
      <c r="B45" s="67">
        <f>0.2844^2</f>
        <v>8.0883359999999987E-2</v>
      </c>
      <c r="C45" s="65">
        <v>1.34315688</v>
      </c>
      <c r="D45" s="65">
        <v>-2.3621425000000001E-2</v>
      </c>
      <c r="E45" s="65">
        <v>-0.68148862899999996</v>
      </c>
      <c r="F45" s="65">
        <v>-0.20365570199999999</v>
      </c>
    </row>
    <row r="46" spans="1:6" s="42" customFormat="1" x14ac:dyDescent="0.25">
      <c r="B46" s="67"/>
      <c r="C46" s="65">
        <v>-2.3621429999999999E-2</v>
      </c>
      <c r="D46" s="65">
        <v>6.208631E-3</v>
      </c>
      <c r="E46" s="65">
        <v>6.254056E-3</v>
      </c>
      <c r="F46" s="65">
        <v>2.2531750000000001E-3</v>
      </c>
    </row>
    <row r="47" spans="1:6" s="42" customFormat="1" x14ac:dyDescent="0.25">
      <c r="B47" s="67"/>
      <c r="C47" s="65">
        <v>-0.68148863000000004</v>
      </c>
      <c r="D47" s="65">
        <v>6.254056E-3</v>
      </c>
      <c r="E47" s="65">
        <v>0.35592446300000002</v>
      </c>
      <c r="F47" s="65">
        <v>8.4307947999999994E-2</v>
      </c>
    </row>
    <row r="48" spans="1:6" s="42" customFormat="1" x14ac:dyDescent="0.25">
      <c r="B48" s="67"/>
      <c r="C48" s="65">
        <v>-0.2036557</v>
      </c>
      <c r="D48" s="65">
        <v>2.2531750000000001E-3</v>
      </c>
      <c r="E48" s="65">
        <v>8.4307947999999994E-2</v>
      </c>
      <c r="F48" s="65">
        <v>0.13365997700000001</v>
      </c>
    </row>
    <row r="49" spans="1:6" s="42" customFormat="1" x14ac:dyDescent="0.25">
      <c r="B49" s="67"/>
      <c r="C49" s="65"/>
      <c r="D49" s="65"/>
      <c r="E49" s="65"/>
      <c r="F49" s="65"/>
    </row>
    <row r="50" spans="1:6" s="42" customFormat="1" x14ac:dyDescent="0.25">
      <c r="A50" s="66" t="s">
        <v>322</v>
      </c>
      <c r="B50" s="67">
        <f>0.3285^2</f>
        <v>0.10791225000000002</v>
      </c>
      <c r="C50" s="65">
        <v>1.80066137</v>
      </c>
      <c r="D50" s="65">
        <v>-3.1733527999999997E-2</v>
      </c>
      <c r="E50" s="65">
        <v>-0.913894031</v>
      </c>
      <c r="F50" s="65">
        <v>-0.270678376</v>
      </c>
    </row>
    <row r="51" spans="1:6" s="42" customFormat="1" x14ac:dyDescent="0.25">
      <c r="B51" s="67"/>
      <c r="C51" s="65">
        <v>-3.1733530000000003E-2</v>
      </c>
      <c r="D51" s="65">
        <v>8.2885259999999992E-3</v>
      </c>
      <c r="E51" s="65">
        <v>8.4643540000000003E-3</v>
      </c>
      <c r="F51" s="65">
        <v>2.9689690000000001E-3</v>
      </c>
    </row>
    <row r="52" spans="1:6" s="42" customFormat="1" x14ac:dyDescent="0.25">
      <c r="B52" s="67"/>
      <c r="C52" s="65">
        <v>-0.91389403000000002</v>
      </c>
      <c r="D52" s="65">
        <v>8.4643540000000003E-3</v>
      </c>
      <c r="E52" s="65">
        <v>0.477378158</v>
      </c>
      <c r="F52" s="65">
        <v>0.111941282</v>
      </c>
    </row>
    <row r="53" spans="1:6" s="42" customFormat="1" x14ac:dyDescent="0.25">
      <c r="B53" s="67"/>
      <c r="C53" s="65">
        <v>-0.27067838</v>
      </c>
      <c r="D53" s="65">
        <v>2.9689690000000001E-3</v>
      </c>
      <c r="E53" s="65">
        <v>0.111941282</v>
      </c>
      <c r="F53" s="65">
        <v>0.17840985500000001</v>
      </c>
    </row>
    <row r="54" spans="1:6" s="42" customFormat="1" x14ac:dyDescent="0.25">
      <c r="B54" s="67"/>
      <c r="C54" s="65"/>
      <c r="D54" s="65"/>
      <c r="E54" s="65"/>
      <c r="F54" s="65"/>
    </row>
    <row r="55" spans="1:6" s="42" customFormat="1" x14ac:dyDescent="0.25">
      <c r="A55" s="66" t="s">
        <v>323</v>
      </c>
      <c r="B55" s="67">
        <f>0.3111^2</f>
        <v>9.6783209999999995E-2</v>
      </c>
      <c r="C55" s="65">
        <v>1.6111821</v>
      </c>
      <c r="D55" s="65">
        <v>-2.8448503E-2</v>
      </c>
      <c r="E55" s="65">
        <v>-0.81759282099999997</v>
      </c>
      <c r="F55" s="65">
        <v>-0.24283637599999999</v>
      </c>
    </row>
    <row r="56" spans="1:6" s="42" customFormat="1" x14ac:dyDescent="0.25">
      <c r="B56" s="67"/>
      <c r="C56" s="65">
        <v>-2.8448500000000002E-2</v>
      </c>
      <c r="D56" s="65">
        <v>7.4364390000000004E-3</v>
      </c>
      <c r="E56" s="65">
        <v>7.582653E-3</v>
      </c>
      <c r="F56" s="65">
        <v>2.6592159999999998E-3</v>
      </c>
    </row>
    <row r="57" spans="1:6" s="42" customFormat="1" x14ac:dyDescent="0.25">
      <c r="B57" s="67"/>
      <c r="C57" s="65">
        <v>-0.81759280000000001</v>
      </c>
      <c r="D57" s="65">
        <v>7.582653E-3</v>
      </c>
      <c r="E57" s="65">
        <v>0.42703567399999998</v>
      </c>
      <c r="F57" s="65">
        <v>0.100428894</v>
      </c>
    </row>
    <row r="58" spans="1:6" s="42" customFormat="1" x14ac:dyDescent="0.25">
      <c r="B58" s="67"/>
      <c r="C58" s="65">
        <v>-0.24283640000000001</v>
      </c>
      <c r="D58" s="65">
        <v>2.6592159999999998E-3</v>
      </c>
      <c r="E58" s="65">
        <v>0.100428894</v>
      </c>
      <c r="F58" s="65">
        <v>0.160072258</v>
      </c>
    </row>
    <row r="59" spans="1:6" s="42" customFormat="1" x14ac:dyDescent="0.25">
      <c r="B59" s="67"/>
      <c r="C59" s="65"/>
      <c r="D59" s="65"/>
      <c r="E59" s="65"/>
      <c r="F59" s="65"/>
    </row>
    <row r="60" spans="1:6" s="42" customFormat="1" x14ac:dyDescent="0.25">
      <c r="A60" s="66" t="s">
        <v>324</v>
      </c>
      <c r="B60" s="67">
        <f>0.3144^2</f>
        <v>9.8847360000000009E-2</v>
      </c>
      <c r="C60" s="65">
        <v>1.65590047</v>
      </c>
      <c r="D60" s="65">
        <v>-2.9650848E-2</v>
      </c>
      <c r="E60" s="65">
        <v>-0.84004824199999995</v>
      </c>
      <c r="F60" s="65">
        <v>-0.24812313599999999</v>
      </c>
    </row>
    <row r="61" spans="1:6" s="42" customFormat="1" x14ac:dyDescent="0.25">
      <c r="B61" s="67"/>
      <c r="C61" s="65">
        <v>-2.9650849999999999E-2</v>
      </c>
      <c r="D61" s="65">
        <v>7.6273390000000003E-3</v>
      </c>
      <c r="E61" s="65">
        <v>8.0348180000000009E-3</v>
      </c>
      <c r="F61" s="65">
        <v>2.7236679999999998E-3</v>
      </c>
    </row>
    <row r="62" spans="1:6" s="42" customFormat="1" x14ac:dyDescent="0.25">
      <c r="B62" s="67"/>
      <c r="C62" s="65">
        <v>-0.84004824</v>
      </c>
      <c r="D62" s="65">
        <v>8.0348180000000009E-3</v>
      </c>
      <c r="E62" s="65">
        <v>0.43857177899999999</v>
      </c>
      <c r="F62" s="65">
        <v>0.102628996</v>
      </c>
    </row>
    <row r="63" spans="1:6" s="42" customFormat="1" x14ac:dyDescent="0.25">
      <c r="B63" s="67"/>
      <c r="C63" s="65">
        <v>-0.24812313999999999</v>
      </c>
      <c r="D63" s="65">
        <v>2.7236679999999998E-3</v>
      </c>
      <c r="E63" s="65">
        <v>0.102628996</v>
      </c>
      <c r="F63" s="65">
        <v>0.163445593</v>
      </c>
    </row>
    <row r="64" spans="1:6" s="42" customFormat="1" x14ac:dyDescent="0.25">
      <c r="A64" s="66"/>
      <c r="B64" s="67"/>
      <c r="C64" s="65"/>
      <c r="D64" s="65"/>
      <c r="E64" s="65"/>
      <c r="F64" s="65"/>
    </row>
    <row r="65" spans="1:6" s="42" customFormat="1" x14ac:dyDescent="0.25">
      <c r="A65" s="66" t="s">
        <v>325</v>
      </c>
      <c r="B65" s="67">
        <f>0.2541^2</f>
        <v>6.4566810000000002E-2</v>
      </c>
      <c r="C65" s="65">
        <v>1.0717052199999999</v>
      </c>
      <c r="D65" s="65">
        <v>-1.8847540999999999E-2</v>
      </c>
      <c r="E65" s="65">
        <v>-0.54375994999999999</v>
      </c>
      <c r="F65" s="65">
        <v>-0.16249693600000001</v>
      </c>
    </row>
    <row r="66" spans="1:6" s="42" customFormat="1" x14ac:dyDescent="0.25">
      <c r="B66" s="67"/>
      <c r="C66" s="65">
        <v>-1.8847539999999999E-2</v>
      </c>
      <c r="D66" s="65">
        <v>4.9538680000000002E-3</v>
      </c>
      <c r="E66" s="65">
        <v>4.990113E-3</v>
      </c>
      <c r="F66" s="65">
        <v>1.797809E-3</v>
      </c>
    </row>
    <row r="67" spans="1:6" s="42" customFormat="1" x14ac:dyDescent="0.25">
      <c r="B67" s="67"/>
      <c r="C67" s="65">
        <v>-0.54375994999999999</v>
      </c>
      <c r="D67" s="65">
        <v>4.990113E-3</v>
      </c>
      <c r="E67" s="65">
        <v>0.28399222000000002</v>
      </c>
      <c r="F67" s="65">
        <v>6.7269333000000001E-2</v>
      </c>
    </row>
    <row r="68" spans="1:6" s="42" customFormat="1" x14ac:dyDescent="0.25">
      <c r="A68" s="66"/>
      <c r="B68" s="67"/>
      <c r="C68" s="65">
        <v>-0.16249694000000001</v>
      </c>
      <c r="D68" s="65">
        <v>1.797809E-3</v>
      </c>
      <c r="E68" s="65">
        <v>6.7269333000000001E-2</v>
      </c>
      <c r="F68" s="65">
        <v>0.106647329</v>
      </c>
    </row>
    <row r="69" spans="1:6" s="42" customFormat="1" x14ac:dyDescent="0.25">
      <c r="A69" s="66"/>
      <c r="B69" s="67"/>
      <c r="C69" s="65"/>
      <c r="D69" s="65"/>
      <c r="E69" s="65"/>
      <c r="F69" s="65"/>
    </row>
    <row r="70" spans="1:6" s="42" customFormat="1" x14ac:dyDescent="0.25">
      <c r="A70" s="66" t="s">
        <v>326</v>
      </c>
      <c r="B70" s="67">
        <f>0.2028^2</f>
        <v>4.1127840000000006E-2</v>
      </c>
      <c r="C70" s="65">
        <v>0.68299737999999999</v>
      </c>
      <c r="D70" s="65">
        <v>-1.2011532E-2</v>
      </c>
      <c r="E70" s="65">
        <v>-0.34653803500000002</v>
      </c>
      <c r="F70" s="65">
        <v>-0.103559243</v>
      </c>
    </row>
    <row r="71" spans="1:6" s="42" customFormat="1" x14ac:dyDescent="0.25">
      <c r="B71" s="67"/>
      <c r="C71" s="65">
        <v>-1.2011529999999999E-2</v>
      </c>
      <c r="D71" s="65">
        <v>3.157099E-3</v>
      </c>
      <c r="E71" s="65">
        <v>3.1801970000000001E-3</v>
      </c>
      <c r="F71" s="65">
        <v>1.1457430000000001E-3</v>
      </c>
    </row>
    <row r="72" spans="1:6" s="42" customFormat="1" x14ac:dyDescent="0.25">
      <c r="A72" s="66"/>
      <c r="B72" s="67"/>
      <c r="C72" s="65">
        <v>-0.34653803999999999</v>
      </c>
      <c r="D72" s="65">
        <v>3.1801970000000001E-3</v>
      </c>
      <c r="E72" s="65">
        <v>0.18098814699999999</v>
      </c>
      <c r="F72" s="65">
        <v>4.2870723999999999E-2</v>
      </c>
    </row>
    <row r="73" spans="1:6" s="42" customFormat="1" x14ac:dyDescent="0.25">
      <c r="A73" s="66"/>
      <c r="B73" s="67"/>
      <c r="C73" s="65">
        <v>-0.10355924</v>
      </c>
      <c r="D73" s="65">
        <v>1.1457430000000001E-3</v>
      </c>
      <c r="E73" s="65">
        <v>4.2870723999999999E-2</v>
      </c>
      <c r="F73" s="65">
        <v>6.7966308000000003E-2</v>
      </c>
    </row>
    <row r="74" spans="1:6" s="42" customFormat="1" x14ac:dyDescent="0.25">
      <c r="A74" s="66"/>
      <c r="B74" s="67"/>
      <c r="C74" s="65"/>
      <c r="D74" s="65"/>
      <c r="E74" s="65"/>
      <c r="F74" s="65"/>
    </row>
    <row r="75" spans="1:6" s="42" customFormat="1" x14ac:dyDescent="0.25">
      <c r="A75" s="66" t="s">
        <v>327</v>
      </c>
      <c r="B75" s="67">
        <f>0.05924^2</f>
        <v>3.5093775999999999E-3</v>
      </c>
      <c r="C75" s="65">
        <v>4.4801607600000001E-2</v>
      </c>
      <c r="D75" s="65">
        <v>-8.7570149999999995E-4</v>
      </c>
      <c r="E75" s="65">
        <v>-2.3988607700000001E-2</v>
      </c>
      <c r="F75" s="65"/>
    </row>
    <row r="76" spans="1:6" s="42" customFormat="1" x14ac:dyDescent="0.25">
      <c r="A76" s="66"/>
      <c r="B76" s="67"/>
      <c r="C76" s="65">
        <v>-8.7570149999999995E-4</v>
      </c>
      <c r="D76" s="65">
        <v>2.6766229999999999E-4</v>
      </c>
      <c r="E76" s="65">
        <v>2.0963239999999999E-4</v>
      </c>
      <c r="F76" s="65"/>
    </row>
    <row r="77" spans="1:6" s="42" customFormat="1" x14ac:dyDescent="0.25">
      <c r="A77" s="66"/>
      <c r="B77" s="67"/>
      <c r="C77" s="65">
        <v>-2.3988607700000001E-2</v>
      </c>
      <c r="D77" s="65">
        <v>2.0963239999999999E-4</v>
      </c>
      <c r="E77" s="65">
        <v>1.31321214E-2</v>
      </c>
      <c r="F77" s="65"/>
    </row>
    <row r="78" spans="1:6" s="42" customFormat="1" ht="16.5" thickBot="1" x14ac:dyDescent="0.3">
      <c r="A78" s="45"/>
      <c r="B78" s="45"/>
      <c r="C78" s="45"/>
      <c r="D78" s="45"/>
      <c r="E78" s="45"/>
      <c r="F78" s="45"/>
    </row>
    <row r="83" spans="4:4" x14ac:dyDescent="0.25">
      <c r="D83" s="63" t="s">
        <v>0</v>
      </c>
    </row>
  </sheetData>
  <mergeCells count="2">
    <mergeCell ref="A2:K2"/>
    <mergeCell ref="C4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tables for report</RoutingRuleDescription>
    <IP_x0020_Number xmlns="1720e262-164b-42d9-b8f5-1c971da2b9e2">IP-077003</IP_x0020_Number>
    <Document_x0020_Type xmlns="1720e262-164b-42d9-b8f5-1c971da2b9e2">Other</Document_x0020_Type>
    <Del_Flag xmlns="1720e262-164b-42d9-b8f5-1c971da2b9e2">false</Del_Flag>
    <_dlc_DocId xmlns="1720e262-164b-42d9-b8f5-1c971da2b9e2">IP000000-33-363894</_dlc_DocId>
    <_dlc_DocIdUrl xmlns="1720e262-164b-42d9-b8f5-1c971da2b9e2">
      <Url>https://ipds.usgs.gov/_layouts/DocIdRedir.aspx?ID=IP000000-33-363894</Url>
      <Description>IP000000-33-363894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5FE5A-83B3-4187-B745-4DA6A1A2F2E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AC716A6-1464-4401-9C3B-E0A128080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854743-F05E-41D1-9D68-A1A2BCD70BE0}">
  <ds:schemaRefs>
    <ds:schemaRef ds:uri="http://purl.org/dc/dcmitype/"/>
    <ds:schemaRef ds:uri="http://www.w3.org/XML/1998/namespace"/>
    <ds:schemaRef ds:uri="1720e262-164b-42d9-b8f5-1c971da2b9e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583DCAB-B317-450D-9ECB-24B2F385F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Gotvald, Anthony J.</dc:creator>
  <cp:lastModifiedBy>Gotvald, Anthony J.</cp:lastModifiedBy>
  <dcterms:created xsi:type="dcterms:W3CDTF">2014-03-27T19:33:30Z</dcterms:created>
  <dcterms:modified xsi:type="dcterms:W3CDTF">2017-01-11T19:52:36Z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c1930217-fea4-4eaf-973a-2b0e48e4032e</vt:lpwstr>
  </property>
</Properties>
</file>