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0980" windowHeight="10272" activeTab="1"/>
  </bookViews>
  <sheets>
    <sheet name="Table 6-A" sheetId="3" r:id="rId1"/>
    <sheet name="Table 6-B" sheetId="4" r:id="rId2"/>
  </sheets>
  <definedNames>
    <definedName name="_xlnm._FilterDatabase" localSheetId="0" hidden="1">'Table 6-A'!$F$6:$AK$78</definedName>
    <definedName name="_xlnm._FilterDatabase" localSheetId="1" hidden="1">'Table 6-B'!$B$6:$AA$77</definedName>
    <definedName name="_xlnm.Print_Area" localSheetId="0">'Table 6-A'!$A$1:$AK$78</definedName>
    <definedName name="_xlnm.Print_Area" localSheetId="1">'Table 6-B'!$B$1:$AA$78</definedName>
    <definedName name="_xlnm.Print_Titles" localSheetId="0">'Table 6-A'!$B:$C,'Table 6-A'!$4:$6</definedName>
    <definedName name="_xlnm.Print_Titles" localSheetId="1">'Table 6-B'!$A:$B,'Table 6-B'!$3:$5</definedName>
  </definedNames>
  <calcPr calcId="162913"/>
</workbook>
</file>

<file path=xl/calcChain.xml><?xml version="1.0" encoding="utf-8"?>
<calcChain xmlns="http://schemas.openxmlformats.org/spreadsheetml/2006/main">
  <c r="AC83" i="3" l="1"/>
  <c r="AC82" i="3"/>
  <c r="AC81" i="3"/>
  <c r="AC80" i="3"/>
  <c r="V83" i="3"/>
  <c r="V82" i="3"/>
  <c r="V81" i="3"/>
  <c r="V80" i="3"/>
  <c r="AB83" i="3"/>
  <c r="AA83" i="3"/>
  <c r="Z83" i="3"/>
  <c r="Y83" i="3"/>
  <c r="X83" i="3"/>
  <c r="W83" i="3"/>
  <c r="AB82" i="3"/>
  <c r="AA82" i="3"/>
  <c r="Z82" i="3"/>
  <c r="Y82" i="3"/>
  <c r="X82" i="3"/>
  <c r="W82" i="3"/>
  <c r="AB81" i="3"/>
  <c r="AA81" i="3"/>
  <c r="Z81" i="3"/>
  <c r="Y81" i="3"/>
  <c r="X81" i="3"/>
  <c r="W81" i="3"/>
  <c r="AB80" i="3"/>
  <c r="AA80" i="3"/>
  <c r="Z80" i="3"/>
  <c r="Y80" i="3"/>
  <c r="X80" i="3"/>
  <c r="W80" i="3"/>
  <c r="F153" i="4"/>
  <c r="E153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K81" i="3"/>
  <c r="L81" i="3"/>
  <c r="AK83" i="3"/>
  <c r="AJ83" i="3"/>
  <c r="AI83" i="3"/>
  <c r="AH83" i="3"/>
  <c r="AG83" i="3"/>
  <c r="AF83" i="3"/>
  <c r="AE83" i="3"/>
  <c r="AD83" i="3"/>
  <c r="AK82" i="3"/>
  <c r="AJ82" i="3"/>
  <c r="AI82" i="3"/>
  <c r="AH82" i="3"/>
  <c r="AG82" i="3"/>
  <c r="AF82" i="3"/>
  <c r="AE82" i="3"/>
  <c r="AD82" i="3"/>
  <c r="AK81" i="3"/>
  <c r="AJ81" i="3"/>
  <c r="AI81" i="3"/>
  <c r="AH81" i="3"/>
  <c r="AG81" i="3"/>
  <c r="AF81" i="3"/>
  <c r="AE81" i="3"/>
  <c r="AD81" i="3"/>
  <c r="R81" i="3"/>
  <c r="Q81" i="3"/>
  <c r="P81" i="3"/>
  <c r="O81" i="3"/>
  <c r="N81" i="3"/>
  <c r="M81" i="3"/>
  <c r="AK80" i="3"/>
  <c r="AJ80" i="3"/>
  <c r="AI80" i="3"/>
  <c r="AH80" i="3"/>
  <c r="AG80" i="3"/>
  <c r="AF80" i="3"/>
  <c r="AE80" i="3"/>
  <c r="AD80" i="3"/>
  <c r="R80" i="3"/>
  <c r="Q80" i="3"/>
  <c r="P80" i="3"/>
  <c r="O80" i="3"/>
  <c r="N80" i="3"/>
  <c r="M80" i="3"/>
  <c r="L80" i="3"/>
  <c r="K80" i="3"/>
  <c r="AM78" i="3"/>
  <c r="T78" i="3"/>
  <c r="AN78" i="3"/>
  <c r="S78" i="3"/>
  <c r="U78" i="3"/>
  <c r="J78" i="3"/>
  <c r="J80" i="3"/>
  <c r="AM77" i="3"/>
  <c r="S77" i="3"/>
  <c r="U77" i="3"/>
  <c r="T77" i="3"/>
  <c r="AN77" i="3"/>
  <c r="AM76" i="3"/>
  <c r="S76" i="3"/>
  <c r="U76" i="3"/>
  <c r="T76" i="3"/>
  <c r="AN76" i="3"/>
  <c r="J76" i="3"/>
  <c r="AM75" i="3"/>
  <c r="S75" i="3"/>
  <c r="U75" i="3"/>
  <c r="T75" i="3"/>
  <c r="AN75" i="3"/>
  <c r="J75" i="3"/>
  <c r="T74" i="3"/>
  <c r="AN74" i="3"/>
  <c r="AM74" i="3"/>
  <c r="S74" i="3"/>
  <c r="U74" i="3"/>
  <c r="J74" i="3"/>
  <c r="AM73" i="3"/>
  <c r="T73" i="3"/>
  <c r="AN73" i="3"/>
  <c r="S73" i="3"/>
  <c r="U73" i="3"/>
  <c r="J73" i="3"/>
  <c r="AM72" i="3"/>
  <c r="T72" i="3"/>
  <c r="AN72" i="3"/>
  <c r="S72" i="3"/>
  <c r="U72" i="3"/>
  <c r="J72" i="3"/>
  <c r="T71" i="3"/>
  <c r="AN71" i="3"/>
  <c r="AM71" i="3"/>
  <c r="S71" i="3"/>
  <c r="U71" i="3"/>
  <c r="J71" i="3"/>
  <c r="AM70" i="3"/>
  <c r="S70" i="3"/>
  <c r="U70" i="3"/>
  <c r="T70" i="3"/>
  <c r="AN70" i="3"/>
  <c r="J70" i="3"/>
  <c r="T69" i="3"/>
  <c r="AN69" i="3"/>
  <c r="AM69" i="3"/>
  <c r="S69" i="3"/>
  <c r="U69" i="3"/>
  <c r="J69" i="3"/>
  <c r="T68" i="3"/>
  <c r="AN68" i="3"/>
  <c r="AM68" i="3"/>
  <c r="S68" i="3"/>
  <c r="U68" i="3"/>
  <c r="J68" i="3"/>
  <c r="AM67" i="3"/>
  <c r="S67" i="3"/>
  <c r="U67" i="3"/>
  <c r="T67" i="3"/>
  <c r="AN67" i="3"/>
  <c r="J67" i="3"/>
  <c r="T66" i="3"/>
  <c r="AN66" i="3"/>
  <c r="AM66" i="3"/>
  <c r="S66" i="3"/>
  <c r="U66" i="3"/>
  <c r="J66" i="3"/>
  <c r="AM65" i="3"/>
  <c r="T65" i="3"/>
  <c r="AN65" i="3"/>
  <c r="S65" i="3"/>
  <c r="U65" i="3"/>
  <c r="J65" i="3"/>
  <c r="AM64" i="3"/>
  <c r="T64" i="3"/>
  <c r="AN64" i="3"/>
  <c r="S64" i="3"/>
  <c r="U64" i="3"/>
  <c r="J64" i="3"/>
  <c r="T63" i="3"/>
  <c r="AN63" i="3"/>
  <c r="AM63" i="3"/>
  <c r="S63" i="3"/>
  <c r="U63" i="3"/>
  <c r="J63" i="3"/>
  <c r="AM62" i="3"/>
  <c r="S62" i="3"/>
  <c r="U62" i="3"/>
  <c r="T62" i="3"/>
  <c r="AN62" i="3"/>
  <c r="J62" i="3"/>
  <c r="T61" i="3"/>
  <c r="AN61" i="3"/>
  <c r="AM61" i="3"/>
  <c r="S61" i="3"/>
  <c r="U61" i="3"/>
  <c r="J61" i="3"/>
  <c r="T60" i="3"/>
  <c r="AN60" i="3"/>
  <c r="AM60" i="3"/>
  <c r="S60" i="3"/>
  <c r="U60" i="3"/>
  <c r="J60" i="3"/>
  <c r="AM59" i="3"/>
  <c r="S59" i="3"/>
  <c r="U59" i="3"/>
  <c r="T59" i="3"/>
  <c r="AN59" i="3"/>
  <c r="J59" i="3"/>
  <c r="T58" i="3"/>
  <c r="AN58" i="3"/>
  <c r="AM58" i="3"/>
  <c r="S58" i="3"/>
  <c r="U58" i="3"/>
  <c r="J58" i="3"/>
  <c r="AM57" i="3"/>
  <c r="T57" i="3"/>
  <c r="AN57" i="3"/>
  <c r="S57" i="3"/>
  <c r="U57" i="3"/>
  <c r="J57" i="3"/>
  <c r="AM56" i="3"/>
  <c r="T56" i="3"/>
  <c r="AN56" i="3"/>
  <c r="S56" i="3"/>
  <c r="U56" i="3"/>
  <c r="J56" i="3"/>
  <c r="T55" i="3"/>
  <c r="AN55" i="3"/>
  <c r="AM55" i="3"/>
  <c r="S55" i="3"/>
  <c r="U55" i="3"/>
  <c r="J55" i="3"/>
  <c r="AM54" i="3"/>
  <c r="S54" i="3"/>
  <c r="U54" i="3"/>
  <c r="T54" i="3"/>
  <c r="AN54" i="3"/>
  <c r="J54" i="3"/>
  <c r="T53" i="3"/>
  <c r="AN53" i="3"/>
  <c r="AM53" i="3"/>
  <c r="S53" i="3"/>
  <c r="U53" i="3"/>
  <c r="J53" i="3"/>
  <c r="T52" i="3"/>
  <c r="AN52" i="3"/>
  <c r="AM52" i="3"/>
  <c r="S52" i="3"/>
  <c r="U52" i="3"/>
  <c r="J52" i="3"/>
  <c r="AM51" i="3"/>
  <c r="S51" i="3"/>
  <c r="U51" i="3"/>
  <c r="T51" i="3"/>
  <c r="AN51" i="3"/>
  <c r="J51" i="3"/>
  <c r="T50" i="3"/>
  <c r="AN50" i="3"/>
  <c r="AM50" i="3"/>
  <c r="S50" i="3"/>
  <c r="U50" i="3"/>
  <c r="J50" i="3"/>
  <c r="AM49" i="3"/>
  <c r="T49" i="3"/>
  <c r="AN49" i="3"/>
  <c r="S49" i="3"/>
  <c r="U49" i="3"/>
  <c r="J49" i="3"/>
  <c r="AM48" i="3"/>
  <c r="T48" i="3"/>
  <c r="AN48" i="3"/>
  <c r="S48" i="3"/>
  <c r="U48" i="3"/>
  <c r="J48" i="3"/>
  <c r="T47" i="3"/>
  <c r="AN47" i="3"/>
  <c r="AM47" i="3"/>
  <c r="S47" i="3"/>
  <c r="U47" i="3"/>
  <c r="J47" i="3"/>
  <c r="AM46" i="3"/>
  <c r="S46" i="3"/>
  <c r="U46" i="3"/>
  <c r="T46" i="3"/>
  <c r="AN46" i="3"/>
  <c r="J46" i="3"/>
  <c r="T45" i="3"/>
  <c r="AN45" i="3"/>
  <c r="AM45" i="3"/>
  <c r="S45" i="3"/>
  <c r="U45" i="3"/>
  <c r="J45" i="3"/>
  <c r="T44" i="3"/>
  <c r="AN44" i="3"/>
  <c r="AM44" i="3"/>
  <c r="S44" i="3"/>
  <c r="U44" i="3"/>
  <c r="J44" i="3"/>
  <c r="AM43" i="3"/>
  <c r="S43" i="3"/>
  <c r="U43" i="3"/>
  <c r="T43" i="3"/>
  <c r="AN43" i="3"/>
  <c r="J43" i="3"/>
  <c r="T42" i="3"/>
  <c r="AN42" i="3"/>
  <c r="AM42" i="3"/>
  <c r="S42" i="3"/>
  <c r="U42" i="3"/>
  <c r="J42" i="3"/>
  <c r="AM41" i="3"/>
  <c r="T41" i="3"/>
  <c r="AN41" i="3"/>
  <c r="S41" i="3"/>
  <c r="U41" i="3"/>
  <c r="J41" i="3"/>
  <c r="AM40" i="3"/>
  <c r="T40" i="3"/>
  <c r="AN40" i="3"/>
  <c r="S40" i="3"/>
  <c r="U40" i="3"/>
  <c r="J40" i="3"/>
  <c r="T39" i="3"/>
  <c r="AN39" i="3"/>
  <c r="AM39" i="3"/>
  <c r="S39" i="3"/>
  <c r="U39" i="3"/>
  <c r="J39" i="3"/>
  <c r="AM38" i="3"/>
  <c r="S38" i="3"/>
  <c r="U38" i="3"/>
  <c r="T38" i="3"/>
  <c r="AN38" i="3"/>
  <c r="J38" i="3"/>
  <c r="T37" i="3"/>
  <c r="AN37" i="3"/>
  <c r="AM37" i="3"/>
  <c r="S37" i="3"/>
  <c r="U37" i="3"/>
  <c r="J37" i="3"/>
  <c r="T36" i="3"/>
  <c r="AN36" i="3"/>
  <c r="AM36" i="3"/>
  <c r="S36" i="3"/>
  <c r="U36" i="3"/>
  <c r="J36" i="3"/>
  <c r="AM35" i="3"/>
  <c r="S35" i="3"/>
  <c r="U35" i="3"/>
  <c r="T35" i="3"/>
  <c r="AN35" i="3"/>
  <c r="J35" i="3"/>
  <c r="T34" i="3"/>
  <c r="AN34" i="3"/>
  <c r="AM34" i="3"/>
  <c r="S34" i="3"/>
  <c r="U34" i="3"/>
  <c r="J34" i="3"/>
  <c r="AM33" i="3"/>
  <c r="T33" i="3"/>
  <c r="AN33" i="3"/>
  <c r="S33" i="3"/>
  <c r="U33" i="3"/>
  <c r="J33" i="3"/>
  <c r="AM32" i="3"/>
  <c r="T32" i="3"/>
  <c r="AN32" i="3"/>
  <c r="S32" i="3"/>
  <c r="U32" i="3"/>
  <c r="J32" i="3"/>
  <c r="T31" i="3"/>
  <c r="AN31" i="3"/>
  <c r="AM31" i="3"/>
  <c r="S31" i="3"/>
  <c r="U31" i="3"/>
  <c r="J31" i="3"/>
  <c r="AM30" i="3"/>
  <c r="S30" i="3"/>
  <c r="U30" i="3"/>
  <c r="T30" i="3"/>
  <c r="AN30" i="3"/>
  <c r="J30" i="3"/>
  <c r="T29" i="3"/>
  <c r="AN29" i="3"/>
  <c r="AM29" i="3"/>
  <c r="S29" i="3"/>
  <c r="U29" i="3"/>
  <c r="J29" i="3"/>
  <c r="T28" i="3"/>
  <c r="AN28" i="3"/>
  <c r="AM28" i="3"/>
  <c r="S28" i="3"/>
  <c r="U28" i="3"/>
  <c r="J28" i="3"/>
  <c r="AM27" i="3"/>
  <c r="S27" i="3"/>
  <c r="U27" i="3"/>
  <c r="T27" i="3"/>
  <c r="AN27" i="3"/>
  <c r="J27" i="3"/>
  <c r="T26" i="3"/>
  <c r="AN26" i="3"/>
  <c r="AM26" i="3"/>
  <c r="S26" i="3"/>
  <c r="U26" i="3"/>
  <c r="J26" i="3"/>
  <c r="AM25" i="3"/>
  <c r="T25" i="3"/>
  <c r="AN25" i="3"/>
  <c r="S25" i="3"/>
  <c r="U25" i="3"/>
  <c r="J25" i="3"/>
  <c r="AM24" i="3"/>
  <c r="T24" i="3"/>
  <c r="AN24" i="3"/>
  <c r="S24" i="3"/>
  <c r="U24" i="3"/>
  <c r="J24" i="3"/>
  <c r="T23" i="3"/>
  <c r="AN23" i="3"/>
  <c r="AM23" i="3"/>
  <c r="S23" i="3"/>
  <c r="U23" i="3"/>
  <c r="J23" i="3"/>
  <c r="AM22" i="3"/>
  <c r="S22" i="3"/>
  <c r="U22" i="3"/>
  <c r="T22" i="3"/>
  <c r="AN22" i="3"/>
  <c r="J22" i="3"/>
  <c r="T21" i="3"/>
  <c r="AN21" i="3"/>
  <c r="AM21" i="3"/>
  <c r="S21" i="3"/>
  <c r="U21" i="3"/>
  <c r="J21" i="3"/>
  <c r="T20" i="3"/>
  <c r="AN20" i="3"/>
  <c r="AM20" i="3"/>
  <c r="S20" i="3"/>
  <c r="U20" i="3"/>
  <c r="J20" i="3"/>
  <c r="AM19" i="3"/>
  <c r="S19" i="3"/>
  <c r="U19" i="3"/>
  <c r="T19" i="3"/>
  <c r="AN19" i="3"/>
  <c r="J19" i="3"/>
  <c r="T18" i="3"/>
  <c r="AN18" i="3"/>
  <c r="AM18" i="3"/>
  <c r="S18" i="3"/>
  <c r="U18" i="3"/>
  <c r="J18" i="3"/>
  <c r="AM17" i="3"/>
  <c r="T17" i="3"/>
  <c r="AN17" i="3"/>
  <c r="S17" i="3"/>
  <c r="U17" i="3"/>
  <c r="J17" i="3"/>
  <c r="AM16" i="3"/>
  <c r="T16" i="3"/>
  <c r="AN16" i="3"/>
  <c r="S16" i="3"/>
  <c r="U16" i="3"/>
  <c r="J16" i="3"/>
  <c r="T15" i="3"/>
  <c r="AN15" i="3"/>
  <c r="AM15" i="3"/>
  <c r="S15" i="3"/>
  <c r="U15" i="3"/>
  <c r="J15" i="3"/>
  <c r="AM14" i="3"/>
  <c r="S14" i="3"/>
  <c r="U14" i="3"/>
  <c r="T14" i="3"/>
  <c r="AN14" i="3"/>
  <c r="J14" i="3"/>
  <c r="T13" i="3"/>
  <c r="T82" i="3"/>
  <c r="AM13" i="3"/>
  <c r="S13" i="3"/>
  <c r="U13" i="3"/>
  <c r="J13" i="3"/>
  <c r="T12" i="3"/>
  <c r="AN12" i="3"/>
  <c r="AM12" i="3"/>
  <c r="S12" i="3"/>
  <c r="U12" i="3"/>
  <c r="J12" i="3"/>
  <c r="AM11" i="3"/>
  <c r="S11" i="3"/>
  <c r="U11" i="3"/>
  <c r="T11" i="3"/>
  <c r="AN11" i="3"/>
  <c r="J11" i="3"/>
  <c r="T10" i="3"/>
  <c r="AN10" i="3"/>
  <c r="AM10" i="3"/>
  <c r="S10" i="3"/>
  <c r="U10" i="3"/>
  <c r="J10" i="3"/>
  <c r="AM9" i="3"/>
  <c r="T9" i="3"/>
  <c r="AN9" i="3"/>
  <c r="T8" i="3"/>
  <c r="AN8" i="3"/>
  <c r="S9" i="3"/>
  <c r="S82" i="3"/>
  <c r="J9" i="3"/>
  <c r="AM8" i="3"/>
  <c r="S8" i="3"/>
  <c r="J8" i="3"/>
  <c r="E82" i="4"/>
  <c r="U8" i="3"/>
  <c r="T80" i="3"/>
  <c r="S83" i="3"/>
  <c r="S80" i="3"/>
  <c r="U9" i="3"/>
  <c r="S81" i="3"/>
  <c r="J83" i="3"/>
  <c r="U82" i="3"/>
  <c r="AN13" i="3"/>
  <c r="T83" i="3"/>
  <c r="E79" i="4"/>
  <c r="E81" i="4"/>
  <c r="E80" i="4"/>
  <c r="U80" i="3"/>
  <c r="J81" i="3"/>
  <c r="J82" i="3"/>
  <c r="T81" i="3"/>
  <c r="U83" i="3"/>
  <c r="U81" i="3"/>
</calcChain>
</file>

<file path=xl/sharedStrings.xml><?xml version="1.0" encoding="utf-8"?>
<sst xmlns="http://schemas.openxmlformats.org/spreadsheetml/2006/main" count="821" uniqueCount="166">
  <si>
    <t>Sample type</t>
  </si>
  <si>
    <t>regular</t>
  </si>
  <si>
    <t>--</t>
  </si>
  <si>
    <t>replicate</t>
  </si>
  <si>
    <t>ND</t>
  </si>
  <si>
    <t>Station number</t>
  </si>
  <si>
    <t>B11</t>
  </si>
  <si>
    <t>C18</t>
  </si>
  <si>
    <t>C21</t>
  </si>
  <si>
    <t>D24</t>
  </si>
  <si>
    <t>D28</t>
  </si>
  <si>
    <t>Date bored</t>
  </si>
  <si>
    <t>Table 6. Summary of particle-size distribution and particle shape for direct-push river delta sediment cores, Missouri River, Nebraska-South Dakota, 2015</t>
  </si>
  <si>
    <t>[All samples were dominated by sand; sample preparation: dried, washed; analysis method: OPSA, optical imaging particle-size analysis using Camsizer® XT (Retsch Technology, 2015); mm, millimeter; No., number; API, American Petroleum Institute; ND, no data; --, not applicable]</t>
  </si>
  <si>
    <t>PART A -- WASHED RAW MATERIAL</t>
  </si>
  <si>
    <t>Particle-size distribution,  percent by sieve-comparable size class</t>
  </si>
  <si>
    <t>Particle-size distribution, cumulative percent finer</t>
  </si>
  <si>
    <t>Particle-shape statistics</t>
  </si>
  <si>
    <t>Sample field identifier</t>
  </si>
  <si>
    <t>Sample number</t>
  </si>
  <si>
    <t>Depth interval sampled, in centimeters below sediment surface</t>
  </si>
  <si>
    <t>Pre-wash mass, in grams</t>
  </si>
  <si>
    <t>Post-wash mass, in grams</t>
  </si>
  <si>
    <t>Percent of sample removed by wash</t>
  </si>
  <si>
    <t>Percent coarser than 
1.18 mm (U.S. No. 16 mesh)</t>
  </si>
  <si>
    <t>Percent coarser than 
0.84 mm and finer than 1.18 mm</t>
  </si>
  <si>
    <t>Percent coarser than 0.60 mm and finer than 0.84 mm</t>
  </si>
  <si>
    <t>Percent coarser than 0.425 mm and finer than 0.60 mm</t>
  </si>
  <si>
    <t>Percent coarser than 0.30 mm and finer than 0.425 mm</t>
  </si>
  <si>
    <t>Percent coarser than 0.25 mm and finer than 0.30 mm</t>
  </si>
  <si>
    <t>Percent coarser than 0.21 mm and finer than 0.25 mm</t>
  </si>
  <si>
    <t>Percent coarser than 
0.106 mm and finer than 0.21 mm</t>
  </si>
  <si>
    <t>Percent finer than 0.84 mm and coarser than 0.212 mm  (API 20/70 size)</t>
  </si>
  <si>
    <t>Percent finer than 0.425 mm and coarser than 0.212 mm  (API 40/70 size)</t>
  </si>
  <si>
    <t>Product-to-waste ratio, post-wash, 20/70 products class</t>
  </si>
  <si>
    <t>Percent finer than 0.106 mm (U.S. sieve No. 140)</t>
  </si>
  <si>
    <t>Percent finer than 0.21 mm</t>
  </si>
  <si>
    <t>Percent finer than 0.25 mm</t>
  </si>
  <si>
    <t>Percent finer than 0.30 mm</t>
  </si>
  <si>
    <t>Percent finer than 0.425 mm</t>
  </si>
  <si>
    <t>Percent finer than 0.60 mm</t>
  </si>
  <si>
    <t>Percent finer than 0.84 mm</t>
  </si>
  <si>
    <t>Percent finer than 1.18 mm</t>
  </si>
  <si>
    <t>10th percentile</t>
  </si>
  <si>
    <t>50th percentile (median)</t>
  </si>
  <si>
    <t>90th percentile</t>
  </si>
  <si>
    <t>Arithmetic mean size, volumetric, in mm</t>
  </si>
  <si>
    <t>Standard deviation of size, in mm</t>
  </si>
  <si>
    <t>Breadth-to-length ratio, dimensionless</t>
  </si>
  <si>
    <t>Round-ness index, dimen-sionless</t>
  </si>
  <si>
    <t>Sphericity index, dimen-sionless</t>
  </si>
  <si>
    <t xml:space="preserve">A5 </t>
  </si>
  <si>
    <t>116-186</t>
  </si>
  <si>
    <t>277-305</t>
  </si>
  <si>
    <t xml:space="preserve">C20 </t>
  </si>
  <si>
    <t>116-143; 165-232</t>
  </si>
  <si>
    <t>232-261</t>
  </si>
  <si>
    <t>30-79</t>
  </si>
  <si>
    <t>159-232; 256-347</t>
  </si>
  <si>
    <t>B9</t>
  </si>
  <si>
    <t>271-347</t>
  </si>
  <si>
    <t>0-24; 66-116</t>
  </si>
  <si>
    <t>232-308</t>
  </si>
  <si>
    <t>24-116</t>
  </si>
  <si>
    <t>146-177</t>
  </si>
  <si>
    <t>207-232</t>
  </si>
  <si>
    <t>0-30</t>
  </si>
  <si>
    <t>76-116</t>
  </si>
  <si>
    <t>207-250</t>
  </si>
  <si>
    <t>0-30; 61-82</t>
  </si>
  <si>
    <t>146-232; 262-347</t>
  </si>
  <si>
    <t>97-116</t>
  </si>
  <si>
    <t>0-61; 94-116</t>
  </si>
  <si>
    <t>232-311</t>
  </si>
  <si>
    <t>27-116</t>
  </si>
  <si>
    <t>116-140</t>
  </si>
  <si>
    <t>39-116</t>
  </si>
  <si>
    <t>201-232</t>
  </si>
  <si>
    <t>250-354</t>
  </si>
  <si>
    <t>52-116</t>
  </si>
  <si>
    <t>195-232</t>
  </si>
  <si>
    <t>232-347</t>
  </si>
  <si>
    <t>46-107</t>
  </si>
  <si>
    <t>308-347</t>
  </si>
  <si>
    <t>36-116</t>
  </si>
  <si>
    <t>247-305; 323-347</t>
  </si>
  <si>
    <t>46-116</t>
  </si>
  <si>
    <t>116-146</t>
  </si>
  <si>
    <t>256-290</t>
  </si>
  <si>
    <t>0-18; 46-116</t>
  </si>
  <si>
    <t>152-177</t>
  </si>
  <si>
    <t>177-232</t>
  </si>
  <si>
    <t>232-287</t>
  </si>
  <si>
    <t>0-85</t>
  </si>
  <si>
    <t>85-116</t>
  </si>
  <si>
    <t>116-232</t>
  </si>
  <si>
    <t>49-116</t>
  </si>
  <si>
    <t>171-207</t>
  </si>
  <si>
    <t>232-271</t>
  </si>
  <si>
    <t>0-116</t>
  </si>
  <si>
    <t>146-232</t>
  </si>
  <si>
    <t>98-116</t>
  </si>
  <si>
    <t>0-18</t>
  </si>
  <si>
    <t>91-116</t>
  </si>
  <si>
    <t>115-232</t>
  </si>
  <si>
    <t>9-116</t>
  </si>
  <si>
    <t xml:space="preserve">B7-2 </t>
  </si>
  <si>
    <t>155-232</t>
  </si>
  <si>
    <t>B11-2</t>
  </si>
  <si>
    <t>C21-2</t>
  </si>
  <si>
    <t>A1-2</t>
  </si>
  <si>
    <t>D24-2</t>
  </si>
  <si>
    <t>C18-2</t>
  </si>
  <si>
    <t>A5-2</t>
  </si>
  <si>
    <t>20-116</t>
  </si>
  <si>
    <t xml:space="preserve">B8-2  </t>
  </si>
  <si>
    <t>Count</t>
  </si>
  <si>
    <t>Mean</t>
  </si>
  <si>
    <t>Min</t>
  </si>
  <si>
    <t>Max</t>
  </si>
  <si>
    <t xml:space="preserve">PART B -- SEPARATED SUBSAMPLES OF DOMINANT SIZE CLASS </t>
  </si>
  <si>
    <t>Particle-size distribution, cumulative, dominant size class, % finer</t>
  </si>
  <si>
    <t>Particle-size descriptive statistics for subsample, dominant size class, volumetric, In mm</t>
  </si>
  <si>
    <t>Bulk density, in grams per cubic centi-meter</t>
  </si>
  <si>
    <t>Postcrush particle size</t>
  </si>
  <si>
    <t>API K factor passed, based on fines percent-age</t>
  </si>
  <si>
    <t>API K factor passed, based on proportional increase in percentage finer than dominant size class</t>
  </si>
  <si>
    <t>Domin-ant API size class: used for crush test</t>
  </si>
  <si>
    <t>Size-class domin-ance in crush-test sample, %</t>
  </si>
  <si>
    <t>Percent finer than 0.212 mm (U.S. sieve No. 70)</t>
  </si>
  <si>
    <t>Percent finer than 0.25 mm (U.S. sieve No. 60)</t>
  </si>
  <si>
    <t>Percent finer than 0.30 mm (U.S. sieve No. 50)</t>
  </si>
  <si>
    <t>Percent finer than 0.425 mm (U.S. sieve No. 40)</t>
  </si>
  <si>
    <t>Percent finer than 0.60 mm (U.S. sieve No. 30)</t>
  </si>
  <si>
    <t>Mean size,     API and others (2008) method</t>
  </si>
  <si>
    <t>Spher-icity index, dimen-sionless</t>
  </si>
  <si>
    <t>40/70</t>
  </si>
  <si>
    <t>20/40</t>
  </si>
  <si>
    <t>5k</t>
  </si>
  <si>
    <t>30/50</t>
  </si>
  <si>
    <t>70/140</t>
  </si>
  <si>
    <t>Particle-size descriptive statistics, volumetric, in mm</t>
  </si>
  <si>
    <t>Breadth-to-length ratio, dimen-sionless</t>
  </si>
  <si>
    <t>hide</t>
  </si>
  <si>
    <t>Summary</t>
  </si>
  <si>
    <t>70/140 dominant, encoded</t>
  </si>
  <si>
    <t>40/70 dominant, encoded</t>
  </si>
  <si>
    <t>43-116; 158-232; 
244-271</t>
  </si>
  <si>
    <t>82-116; 131-192; 
232-329</t>
  </si>
  <si>
    <r>
      <t>[All samples tested for crush resistance at pressure of 34.5 megapascals (5,000 pounds-force per square inch); %, percent; mm, millimeter; No., number; API, American Petroleum Institute; sample preparation: dried, washed, sieved to retain dominant size class; size and shape analyses by  optical imaging particle-size analyzer method using Camsizer</t>
    </r>
    <r>
      <rPr>
        <sz val="9"/>
        <color theme="1"/>
        <rFont val="Calibri"/>
        <family val="2"/>
      </rPr>
      <t>®</t>
    </r>
    <r>
      <rPr>
        <sz val="9"/>
        <color theme="1"/>
        <rFont val="Calibri"/>
        <family val="2"/>
        <scheme val="minor"/>
      </rPr>
      <t xml:space="preserve"> XT (Retsch Technology, 2015); ND, no data; --, not applicable]</t>
    </r>
  </si>
  <si>
    <t>Roundness index, dimen-sionless</t>
  </si>
  <si>
    <t>B14</t>
  </si>
  <si>
    <t>D27</t>
  </si>
  <si>
    <t>C22</t>
  </si>
  <si>
    <t>D25</t>
  </si>
  <si>
    <t>D26</t>
  </si>
  <si>
    <t>C15</t>
  </si>
  <si>
    <t>C16</t>
  </si>
  <si>
    <t>A3</t>
  </si>
  <si>
    <t>B10</t>
  </si>
  <si>
    <t>A1</t>
  </si>
  <si>
    <t>B8</t>
  </si>
  <si>
    <t>B13</t>
  </si>
  <si>
    <t>A4</t>
  </si>
  <si>
    <t>C17</t>
  </si>
  <si>
    <t>C19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</si>
</sst>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/>
    <xf numFmtId="14" fontId="3" fillId="0" borderId="0" xfId="0" applyNumberFormat="1" applyFont="1"/>
    <xf numFmtId="1" fontId="3" fillId="0" borderId="0" xfId="0" applyNumberFormat="1" applyFont="1" applyFill="1"/>
    <xf numFmtId="14" fontId="3" fillId="0" borderId="1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quotePrefix="1" applyFont="1"/>
    <xf numFmtId="0" fontId="3" fillId="0" borderId="0" xfId="0" quotePrefix="1" applyFont="1"/>
    <xf numFmtId="0" fontId="3" fillId="0" borderId="0" xfId="0" quotePrefix="1" applyFont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Fill="1" applyBorder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3" fillId="0" borderId="0" xfId="0" applyFont="1" applyBorder="1"/>
    <xf numFmtId="2" fontId="0" fillId="0" borderId="0" xfId="0" applyNumberFormat="1" applyAlignment="1">
      <alignment vertical="center"/>
    </xf>
    <xf numFmtId="2" fontId="0" fillId="0" borderId="0" xfId="0" applyNumberFormat="1"/>
    <xf numFmtId="0" fontId="3" fillId="0" borderId="0" xfId="0" applyFont="1" applyFill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165" fontId="3" fillId="0" borderId="0" xfId="0" applyNumberFormat="1" applyFont="1"/>
    <xf numFmtId="165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horizontal="right"/>
    </xf>
    <xf numFmtId="2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2" fontId="1" fillId="0" borderId="0" xfId="0" applyNumberFormat="1" applyFont="1"/>
    <xf numFmtId="2" fontId="3" fillId="0" borderId="0" xfId="0" applyNumberFormat="1" applyFont="1"/>
    <xf numFmtId="164" fontId="3" fillId="0" borderId="0" xfId="0" applyNumberFormat="1" applyFont="1"/>
    <xf numFmtId="2" fontId="3" fillId="0" borderId="0" xfId="0" applyNumberFormat="1" applyFont="1" applyFill="1"/>
    <xf numFmtId="164" fontId="3" fillId="0" borderId="0" xfId="0" applyNumberFormat="1" applyFont="1" applyFill="1"/>
    <xf numFmtId="0" fontId="3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/>
    <xf numFmtId="164" fontId="6" fillId="0" borderId="0" xfId="0" applyNumberFormat="1" applyFont="1" applyFill="1"/>
    <xf numFmtId="2" fontId="3" fillId="0" borderId="0" xfId="0" quotePrefix="1" applyNumberFormat="1" applyFont="1" applyFill="1" applyBorder="1" applyAlignment="1">
      <alignment horizontal="right" vertical="center"/>
    </xf>
    <xf numFmtId="164" fontId="3" fillId="0" borderId="0" xfId="0" quotePrefix="1" applyNumberFormat="1" applyFont="1" applyFill="1" applyBorder="1" applyAlignment="1">
      <alignment horizontal="right" vertical="center"/>
    </xf>
    <xf numFmtId="0" fontId="3" fillId="0" borderId="0" xfId="0" quotePrefix="1" applyFont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Border="1" applyAlignment="1">
      <alignment vertical="center"/>
    </xf>
    <xf numFmtId="2" fontId="3" fillId="0" borderId="1" xfId="0" applyNumberFormat="1" applyFont="1" applyBorder="1"/>
    <xf numFmtId="164" fontId="3" fillId="0" borderId="1" xfId="0" applyNumberFormat="1" applyFont="1" applyBorder="1"/>
    <xf numFmtId="164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center"/>
    </xf>
    <xf numFmtId="2" fontId="1" fillId="0" borderId="1" xfId="0" applyNumberFormat="1" applyFont="1" applyBorder="1"/>
    <xf numFmtId="0" fontId="0" fillId="0" borderId="0" xfId="0" quotePrefix="1" applyBorder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1" fontId="3" fillId="0" borderId="0" xfId="0" applyNumberFormat="1" applyFont="1" applyFill="1" applyAlignment="1">
      <alignment horizontal="center" vertical="center"/>
    </xf>
    <xf numFmtId="22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2" fontId="3" fillId="0" borderId="0" xfId="0" quotePrefix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1" fontId="3" fillId="0" borderId="0" xfId="0" applyNumberFormat="1" applyFont="1" applyFill="1" applyAlignment="1">
      <alignment horizontal="left" vertical="center"/>
    </xf>
    <xf numFmtId="165" fontId="3" fillId="0" borderId="0" xfId="0" applyNumberFormat="1" applyFont="1" applyFill="1"/>
    <xf numFmtId="0" fontId="3" fillId="0" borderId="1" xfId="0" applyFont="1" applyFill="1" applyBorder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7" fillId="0" borderId="0" xfId="0" applyFont="1" applyFill="1"/>
    <xf numFmtId="165" fontId="6" fillId="0" borderId="0" xfId="0" applyNumberFormat="1" applyFont="1" applyFill="1"/>
    <xf numFmtId="1" fontId="7" fillId="0" borderId="0" xfId="0" applyNumberFormat="1" applyFont="1" applyFill="1"/>
    <xf numFmtId="165" fontId="7" fillId="0" borderId="0" xfId="0" applyNumberFormat="1" applyFont="1" applyFill="1"/>
    <xf numFmtId="0" fontId="3" fillId="0" borderId="0" xfId="0" applyFont="1" applyFill="1" applyAlignment="1">
      <alignment horizontal="right"/>
    </xf>
    <xf numFmtId="0" fontId="3" fillId="0" borderId="0" xfId="0" quotePrefix="1" applyFont="1" applyFill="1" applyBorder="1" applyAlignment="1">
      <alignment horizontal="right" vertical="center" indent="3"/>
    </xf>
    <xf numFmtId="0" fontId="3" fillId="0" borderId="0" xfId="0" quotePrefix="1" applyFont="1" applyAlignment="1">
      <alignment horizontal="left" vertical="center" wrapText="1"/>
    </xf>
    <xf numFmtId="0" fontId="2" fillId="0" borderId="0" xfId="0" quotePrefix="1" applyFont="1" applyAlignment="1">
      <alignment horizontal="left" vertical="top"/>
    </xf>
    <xf numFmtId="0" fontId="4" fillId="0" borderId="0" xfId="0" applyFont="1"/>
    <xf numFmtId="164" fontId="3" fillId="0" borderId="0" xfId="0" applyNumberFormat="1" applyFont="1" applyAlignment="1">
      <alignment vertical="center"/>
    </xf>
    <xf numFmtId="2" fontId="3" fillId="0" borderId="0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Fill="1" applyBorder="1" applyAlignment="1">
      <alignment vertical="center"/>
    </xf>
    <xf numFmtId="165" fontId="6" fillId="0" borderId="0" xfId="0" applyNumberFormat="1" applyFont="1" applyAlignment="1">
      <alignment vertical="center"/>
    </xf>
    <xf numFmtId="2" fontId="3" fillId="0" borderId="0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Fill="1" applyAlignment="1">
      <alignment vertical="center"/>
    </xf>
    <xf numFmtId="0" fontId="0" fillId="0" borderId="3" xfId="0" applyBorder="1"/>
    <xf numFmtId="0" fontId="1" fillId="0" borderId="0" xfId="0" applyFont="1" applyFill="1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0" borderId="3" xfId="0" applyFont="1" applyFill="1" applyBorder="1" applyAlignment="1">
      <alignment vertical="center"/>
    </xf>
    <xf numFmtId="1" fontId="3" fillId="0" borderId="3" xfId="0" applyNumberFormat="1" applyFont="1" applyFill="1" applyBorder="1" applyAlignment="1">
      <alignment horizontal="center" vertical="center"/>
    </xf>
    <xf numFmtId="22" fontId="3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center" vertical="center"/>
    </xf>
    <xf numFmtId="0" fontId="3" fillId="0" borderId="3" xfId="0" applyFont="1" applyFill="1" applyBorder="1"/>
    <xf numFmtId="0" fontId="1" fillId="4" borderId="0" xfId="0" applyFont="1" applyFill="1" applyBorder="1" applyAlignment="1">
      <alignment horizontal="center" vertical="center"/>
    </xf>
    <xf numFmtId="0" fontId="3" fillId="4" borderId="0" xfId="0" applyFont="1" applyFill="1"/>
    <xf numFmtId="0" fontId="3" fillId="0" borderId="0" xfId="0" quotePrefix="1" applyFont="1" applyBorder="1" applyAlignment="1">
      <alignment horizontal="center" vertical="center" wrapText="1"/>
    </xf>
    <xf numFmtId="1" fontId="3" fillId="0" borderId="0" xfId="0" applyNumberFormat="1" applyFont="1" applyFill="1" applyAlignment="1">
      <alignment vertical="center"/>
    </xf>
    <xf numFmtId="14" fontId="3" fillId="0" borderId="0" xfId="0" applyNumberFormat="1" applyFont="1" applyAlignment="1">
      <alignment vertical="center"/>
    </xf>
    <xf numFmtId="2" fontId="3" fillId="0" borderId="0" xfId="0" applyNumberFormat="1" applyFont="1" applyFill="1" applyAlignment="1">
      <alignment vertical="center"/>
    </xf>
    <xf numFmtId="0" fontId="1" fillId="4" borderId="0" xfId="0" applyFont="1" applyFill="1"/>
    <xf numFmtId="1" fontId="1" fillId="0" borderId="0" xfId="0" applyNumberFormat="1" applyFont="1"/>
    <xf numFmtId="165" fontId="1" fillId="4" borderId="0" xfId="0" applyNumberFormat="1" applyFont="1" applyFill="1"/>
    <xf numFmtId="2" fontId="1" fillId="4" borderId="0" xfId="0" applyNumberFormat="1" applyFont="1" applyFill="1"/>
    <xf numFmtId="1" fontId="1" fillId="4" borderId="0" xfId="0" applyNumberFormat="1" applyFont="1" applyFill="1"/>
    <xf numFmtId="164" fontId="1" fillId="4" borderId="0" xfId="0" applyNumberFormat="1" applyFont="1" applyFill="1"/>
    <xf numFmtId="165" fontId="1" fillId="0" borderId="0" xfId="0" applyNumberFormat="1" applyFont="1" applyFill="1"/>
    <xf numFmtId="0" fontId="3" fillId="4" borderId="0" xfId="0" quotePrefix="1" applyFont="1" applyFill="1" applyAlignment="1">
      <alignment horizontal="center" vertical="center"/>
    </xf>
    <xf numFmtId="2" fontId="6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vertical="center"/>
    </xf>
    <xf numFmtId="0" fontId="4" fillId="0" borderId="1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/>
    </xf>
    <xf numFmtId="2" fontId="0" fillId="0" borderId="3" xfId="0" applyNumberFormat="1" applyBorder="1"/>
    <xf numFmtId="165" fontId="3" fillId="0" borderId="3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" fontId="3" fillId="4" borderId="0" xfId="0" applyNumberFormat="1" applyFont="1" applyFill="1"/>
    <xf numFmtId="164" fontId="3" fillId="4" borderId="0" xfId="0" applyNumberFormat="1" applyFont="1" applyFill="1"/>
    <xf numFmtId="0" fontId="4" fillId="0" borderId="2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quotePrefix="1" applyFont="1" applyAlignment="1">
      <alignment horizontal="left" vertical="top" wrapText="1"/>
    </xf>
    <xf numFmtId="0" fontId="4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3" fillId="0" borderId="0" xfId="0" quotePrefix="1" applyFont="1" applyAlignment="1">
      <alignment horizontal="left" vertical="center" wrapText="1"/>
    </xf>
    <xf numFmtId="0" fontId="3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26"/>
  <sheetViews>
    <sheetView zoomScaleNormal="100" workbookViewId="0">
      <pane xSplit="6" ySplit="6" topLeftCell="G43" activePane="bottomRight" state="frozen"/>
      <selection pane="topRight" activeCell="G1" sqref="G1"/>
      <selection pane="bottomLeft" activeCell="A7" sqref="A7"/>
      <selection pane="bottomRight" activeCell="B32" sqref="B32"/>
    </sheetView>
  </sheetViews>
  <sheetFormatPr defaultColWidth="3" defaultRowHeight="14.4" x14ac:dyDescent="0.3"/>
  <cols>
    <col min="1" max="1" width="1.5546875" style="7" customWidth="1"/>
    <col min="2" max="2" width="8.33203125" style="8" customWidth="1"/>
    <col min="3" max="3" width="7" style="8" customWidth="1"/>
    <col min="4" max="4" width="16.5546875" style="7" customWidth="1"/>
    <col min="5" max="5" width="9.88671875" style="8" customWidth="1"/>
    <col min="6" max="6" width="8.33203125" style="7" customWidth="1"/>
    <col min="7" max="7" width="15.5546875" style="8" customWidth="1"/>
    <col min="8" max="10" width="7.109375" style="8" customWidth="1"/>
    <col min="11" max="20" width="9.6640625" style="8" customWidth="1"/>
    <col min="21" max="21" width="8.88671875" style="8" customWidth="1"/>
    <col min="22" max="34" width="9.6640625" style="8" customWidth="1"/>
    <col min="35" max="35" width="9.109375" style="8" hidden="1" customWidth="1"/>
    <col min="36" max="37" width="9.109375" style="8" customWidth="1"/>
    <col min="38" max="38" width="7.6640625" style="8" hidden="1" customWidth="1"/>
    <col min="39" max="39" width="8.33203125" hidden="1" customWidth="1"/>
    <col min="40" max="40" width="8.33203125" style="8" hidden="1" customWidth="1"/>
    <col min="41" max="16384" width="3" style="8"/>
  </cols>
  <sheetData>
    <row r="1" spans="1:41" ht="15" x14ac:dyDescent="0.25">
      <c r="B1" s="3" t="s">
        <v>12</v>
      </c>
      <c r="AM1" s="110" t="s">
        <v>143</v>
      </c>
      <c r="AN1" s="110" t="s">
        <v>143</v>
      </c>
    </row>
    <row r="2" spans="1:41" ht="12" customHeight="1" x14ac:dyDescent="0.25">
      <c r="B2"/>
    </row>
    <row r="3" spans="1:41" ht="39.9" customHeight="1" x14ac:dyDescent="0.3">
      <c r="B3" s="150" t="s">
        <v>13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1:41" ht="15" x14ac:dyDescent="0.25">
      <c r="B4" s="9" t="s">
        <v>14</v>
      </c>
      <c r="C4" s="10"/>
      <c r="D4" s="11"/>
      <c r="E4" s="10"/>
      <c r="F4" s="11"/>
    </row>
    <row r="5" spans="1:41" ht="13.5" customHeight="1" x14ac:dyDescent="0.25">
      <c r="B5" s="12"/>
      <c r="C5" s="12"/>
      <c r="D5" s="13"/>
      <c r="E5" s="12"/>
      <c r="F5" s="13"/>
      <c r="G5" s="12"/>
      <c r="H5" s="12"/>
      <c r="I5" s="12"/>
      <c r="J5" s="12"/>
      <c r="K5" s="151" t="s">
        <v>15</v>
      </c>
      <c r="L5" s="151"/>
      <c r="M5" s="151"/>
      <c r="N5" s="151"/>
      <c r="O5" s="151"/>
      <c r="P5" s="151"/>
      <c r="Q5" s="151"/>
      <c r="R5" s="151"/>
      <c r="S5" s="151"/>
      <c r="T5" s="151"/>
      <c r="U5" s="12"/>
      <c r="V5" s="14"/>
      <c r="W5" s="147" t="s">
        <v>16</v>
      </c>
      <c r="X5" s="147"/>
      <c r="Y5" s="147"/>
      <c r="Z5" s="147"/>
      <c r="AA5" s="147"/>
      <c r="AB5" s="147"/>
      <c r="AC5" s="147"/>
      <c r="AD5" s="152" t="s">
        <v>141</v>
      </c>
      <c r="AE5" s="152"/>
      <c r="AF5" s="152"/>
      <c r="AG5" s="152"/>
      <c r="AH5" s="152"/>
      <c r="AI5" s="147" t="s">
        <v>17</v>
      </c>
      <c r="AJ5" s="147"/>
      <c r="AK5" s="147"/>
      <c r="AL5" s="12"/>
      <c r="AM5" s="101"/>
      <c r="AN5" s="12"/>
    </row>
    <row r="6" spans="1:41" ht="88.5" customHeight="1" x14ac:dyDescent="0.2">
      <c r="B6" s="15" t="s">
        <v>18</v>
      </c>
      <c r="C6" s="15" t="s">
        <v>19</v>
      </c>
      <c r="D6" s="15" t="s">
        <v>5</v>
      </c>
      <c r="E6" s="15" t="s">
        <v>11</v>
      </c>
      <c r="F6" s="15" t="s">
        <v>0</v>
      </c>
      <c r="G6" s="15" t="s">
        <v>20</v>
      </c>
      <c r="H6" s="15" t="s">
        <v>21</v>
      </c>
      <c r="I6" s="15" t="s">
        <v>22</v>
      </c>
      <c r="J6" s="15" t="s">
        <v>23</v>
      </c>
      <c r="K6" s="16" t="s">
        <v>24</v>
      </c>
      <c r="L6" s="16" t="s">
        <v>25</v>
      </c>
      <c r="M6" s="16" t="s">
        <v>26</v>
      </c>
      <c r="N6" s="16" t="s">
        <v>27</v>
      </c>
      <c r="O6" s="16" t="s">
        <v>28</v>
      </c>
      <c r="P6" s="16" t="s">
        <v>29</v>
      </c>
      <c r="Q6" s="16" t="s">
        <v>30</v>
      </c>
      <c r="R6" s="16" t="s">
        <v>31</v>
      </c>
      <c r="S6" s="16" t="s">
        <v>32</v>
      </c>
      <c r="T6" s="16" t="s">
        <v>33</v>
      </c>
      <c r="U6" s="17" t="s">
        <v>34</v>
      </c>
      <c r="V6" s="18" t="s">
        <v>35</v>
      </c>
      <c r="W6" s="19" t="s">
        <v>36</v>
      </c>
      <c r="X6" s="19" t="s">
        <v>37</v>
      </c>
      <c r="Y6" s="19" t="s">
        <v>38</v>
      </c>
      <c r="Z6" s="19" t="s">
        <v>39</v>
      </c>
      <c r="AA6" s="19" t="s">
        <v>40</v>
      </c>
      <c r="AB6" s="19" t="s">
        <v>41</v>
      </c>
      <c r="AC6" s="19" t="s">
        <v>42</v>
      </c>
      <c r="AD6" s="15" t="s">
        <v>43</v>
      </c>
      <c r="AE6" s="15" t="s">
        <v>44</v>
      </c>
      <c r="AF6" s="15" t="s">
        <v>45</v>
      </c>
      <c r="AG6" s="15" t="s">
        <v>46</v>
      </c>
      <c r="AH6" s="19" t="s">
        <v>47</v>
      </c>
      <c r="AI6" s="19" t="s">
        <v>48</v>
      </c>
      <c r="AJ6" s="19" t="s">
        <v>150</v>
      </c>
      <c r="AK6" s="19" t="s">
        <v>50</v>
      </c>
      <c r="AL6" s="17"/>
      <c r="AM6" s="109" t="s">
        <v>145</v>
      </c>
      <c r="AN6" s="109" t="s">
        <v>146</v>
      </c>
    </row>
    <row r="7" spans="1:41" ht="5.25" customHeight="1" x14ac:dyDescent="0.25">
      <c r="B7" s="20"/>
      <c r="C7" s="20"/>
      <c r="D7" s="8"/>
      <c r="U7" s="21"/>
      <c r="AL7" s="22"/>
    </row>
    <row r="8" spans="1:41" ht="12.75" x14ac:dyDescent="0.2">
      <c r="A8" s="8"/>
      <c r="B8" s="23" t="s">
        <v>51</v>
      </c>
      <c r="C8" s="7">
        <v>1</v>
      </c>
      <c r="D8" s="5">
        <v>424601097582201</v>
      </c>
      <c r="E8" s="4">
        <v>42107</v>
      </c>
      <c r="F8" s="7" t="s">
        <v>1</v>
      </c>
      <c r="G8" s="24">
        <v>20</v>
      </c>
      <c r="H8" s="25">
        <v>1018.2</v>
      </c>
      <c r="I8" s="26">
        <v>889.1</v>
      </c>
      <c r="J8" s="26">
        <f>100*(H8-I8)/H8</f>
        <v>12.67923787075231</v>
      </c>
      <c r="K8" s="27">
        <v>0.1</v>
      </c>
      <c r="L8" s="27">
        <v>0</v>
      </c>
      <c r="M8" s="27">
        <v>0.1</v>
      </c>
      <c r="N8" s="27">
        <v>1.2</v>
      </c>
      <c r="O8" s="27">
        <v>21.7</v>
      </c>
      <c r="P8" s="27">
        <v>27</v>
      </c>
      <c r="Q8" s="28">
        <v>22.8</v>
      </c>
      <c r="R8" s="28">
        <v>26.8</v>
      </c>
      <c r="S8" s="29">
        <f t="shared" ref="S8:T71" si="0">N8+O8+P8</f>
        <v>49.9</v>
      </c>
      <c r="T8" s="28">
        <f t="shared" si="0"/>
        <v>71.5</v>
      </c>
      <c r="U8" s="2">
        <f t="shared" ref="U8:U71" si="1">S8/(100-S8)</f>
        <v>0.99600798403193602</v>
      </c>
      <c r="V8" s="28">
        <v>0.3</v>
      </c>
      <c r="W8" s="30">
        <v>27.1</v>
      </c>
      <c r="X8" s="30">
        <v>49.9</v>
      </c>
      <c r="Y8" s="30">
        <v>76.900000000000006</v>
      </c>
      <c r="Z8" s="30">
        <v>98.6</v>
      </c>
      <c r="AA8" s="30">
        <v>98.8</v>
      </c>
      <c r="AB8" s="30">
        <v>99.9</v>
      </c>
      <c r="AC8" s="30">
        <v>99.9</v>
      </c>
      <c r="AD8" s="31">
        <v>0.17399999999999999</v>
      </c>
      <c r="AE8" s="32">
        <v>0.25</v>
      </c>
      <c r="AF8" s="31">
        <v>0.34</v>
      </c>
      <c r="AG8" s="32">
        <v>0.25600000000000001</v>
      </c>
      <c r="AH8" s="32">
        <v>7.6999999999999999E-2</v>
      </c>
      <c r="AI8" s="32">
        <v>0.72099999999999997</v>
      </c>
      <c r="AJ8" s="31">
        <v>0.72399999999999998</v>
      </c>
      <c r="AK8" s="31">
        <v>0.63300000000000001</v>
      </c>
      <c r="AL8" s="33"/>
      <c r="AM8" s="8">
        <f>IF(R8&gt;50,1,0)</f>
        <v>0</v>
      </c>
      <c r="AN8" s="8">
        <f>IF(T8&gt;50,1,0)</f>
        <v>1</v>
      </c>
    </row>
    <row r="9" spans="1:41" ht="12.75" x14ac:dyDescent="0.2">
      <c r="A9" s="8"/>
      <c r="B9" s="23" t="s">
        <v>51</v>
      </c>
      <c r="C9" s="7">
        <v>2</v>
      </c>
      <c r="D9" s="5">
        <v>424601097582201</v>
      </c>
      <c r="E9" s="4">
        <v>42107</v>
      </c>
      <c r="F9" s="7" t="s">
        <v>1</v>
      </c>
      <c r="G9" s="24" t="s">
        <v>52</v>
      </c>
      <c r="H9" s="25">
        <v>1110.9000000000001</v>
      </c>
      <c r="I9" s="26">
        <v>976.9</v>
      </c>
      <c r="J9" s="26">
        <f t="shared" ref="J9:J72" si="2">100*(H9-I9)/H9</f>
        <v>12.062291835448745</v>
      </c>
      <c r="K9" s="27">
        <v>0</v>
      </c>
      <c r="L9" s="27">
        <v>0</v>
      </c>
      <c r="M9" s="27">
        <v>0.1</v>
      </c>
      <c r="N9" s="27">
        <v>0.3</v>
      </c>
      <c r="O9" s="27">
        <v>11.3</v>
      </c>
      <c r="P9" s="27">
        <v>22.4</v>
      </c>
      <c r="Q9" s="28">
        <v>24.5</v>
      </c>
      <c r="R9" s="28">
        <v>40.200000000000003</v>
      </c>
      <c r="S9" s="28">
        <f t="shared" si="0"/>
        <v>34</v>
      </c>
      <c r="T9" s="28">
        <f t="shared" si="0"/>
        <v>58.2</v>
      </c>
      <c r="U9" s="2">
        <f t="shared" si="1"/>
        <v>0.51515151515151514</v>
      </c>
      <c r="V9" s="28">
        <v>1.2</v>
      </c>
      <c r="W9" s="30">
        <v>41.4</v>
      </c>
      <c r="X9" s="30">
        <v>65.900000000000006</v>
      </c>
      <c r="Y9" s="30">
        <v>88.3</v>
      </c>
      <c r="Z9" s="30">
        <v>99.6</v>
      </c>
      <c r="AA9" s="30">
        <v>99.9</v>
      </c>
      <c r="AB9" s="30">
        <v>100</v>
      </c>
      <c r="AC9" s="30">
        <v>100</v>
      </c>
      <c r="AD9" s="31">
        <v>0.152</v>
      </c>
      <c r="AE9" s="32">
        <v>0.22</v>
      </c>
      <c r="AF9" s="31">
        <v>0.31</v>
      </c>
      <c r="AG9" s="32">
        <v>0.22800000000000001</v>
      </c>
      <c r="AH9" s="32">
        <v>6.2E-2</v>
      </c>
      <c r="AI9" s="32">
        <v>0.72799999999999998</v>
      </c>
      <c r="AJ9" s="31">
        <v>0.76500000000000001</v>
      </c>
      <c r="AK9" s="31">
        <v>0.64900000000000002</v>
      </c>
      <c r="AL9" s="33"/>
      <c r="AM9" s="8">
        <f t="shared" ref="AM9:AM72" si="3">IF(R9&gt;50,1,0)</f>
        <v>0</v>
      </c>
      <c r="AN9" s="8">
        <f t="shared" ref="AN9:AN72" si="4">IF(T9&gt;50,1,0)</f>
        <v>1</v>
      </c>
    </row>
    <row r="10" spans="1:41" ht="12.75" x14ac:dyDescent="0.2">
      <c r="A10" s="8"/>
      <c r="B10" s="23" t="s">
        <v>51</v>
      </c>
      <c r="C10" s="7">
        <v>3</v>
      </c>
      <c r="D10" s="5">
        <v>424601097582201</v>
      </c>
      <c r="E10" s="4">
        <v>42107</v>
      </c>
      <c r="F10" s="7" t="s">
        <v>1</v>
      </c>
      <c r="G10" s="24" t="s">
        <v>53</v>
      </c>
      <c r="H10" s="25">
        <v>633.5</v>
      </c>
      <c r="I10" s="26">
        <v>594.29999999999995</v>
      </c>
      <c r="J10" s="26">
        <f t="shared" si="2"/>
        <v>6.1878453038674106</v>
      </c>
      <c r="K10" s="27">
        <v>4.9000000000000004</v>
      </c>
      <c r="L10" s="27">
        <v>8.9</v>
      </c>
      <c r="M10" s="27">
        <v>17.899999999999999</v>
      </c>
      <c r="N10" s="27">
        <v>18.899999999999999</v>
      </c>
      <c r="O10" s="27">
        <v>9.3000000000000007</v>
      </c>
      <c r="P10" s="27">
        <v>6.2</v>
      </c>
      <c r="Q10" s="27">
        <v>10.199999999999999</v>
      </c>
      <c r="R10" s="28">
        <v>23.3</v>
      </c>
      <c r="S10" s="28">
        <f t="shared" si="0"/>
        <v>34.4</v>
      </c>
      <c r="T10" s="28">
        <f t="shared" si="0"/>
        <v>25.7</v>
      </c>
      <c r="U10" s="2">
        <f t="shared" si="1"/>
        <v>0.52439024390243905</v>
      </c>
      <c r="V10" s="28">
        <v>0.4</v>
      </c>
      <c r="W10" s="28">
        <v>23.3</v>
      </c>
      <c r="X10" s="28">
        <v>33.9</v>
      </c>
      <c r="Y10" s="28">
        <v>40.1</v>
      </c>
      <c r="Z10" s="28">
        <v>49.4</v>
      </c>
      <c r="AA10" s="28">
        <v>68.3</v>
      </c>
      <c r="AB10" s="28">
        <v>86.2</v>
      </c>
      <c r="AC10" s="28">
        <v>95.1</v>
      </c>
      <c r="AD10" s="34">
        <v>0.17399999999999999</v>
      </c>
      <c r="AE10" s="35">
        <v>0.43</v>
      </c>
      <c r="AF10" s="34">
        <v>0.95</v>
      </c>
      <c r="AG10" s="35">
        <v>0.498</v>
      </c>
      <c r="AH10" s="35">
        <v>0.33700000000000002</v>
      </c>
      <c r="AI10" s="32">
        <v>0.72499999999999998</v>
      </c>
      <c r="AJ10" s="31">
        <v>0.65</v>
      </c>
      <c r="AK10" s="31">
        <v>0.64600000000000002</v>
      </c>
      <c r="AL10" s="33"/>
      <c r="AM10" s="8">
        <f t="shared" si="3"/>
        <v>0</v>
      </c>
      <c r="AN10" s="8">
        <f t="shared" si="4"/>
        <v>0</v>
      </c>
    </row>
    <row r="11" spans="1:41" ht="12.75" x14ac:dyDescent="0.2">
      <c r="A11" s="8"/>
      <c r="B11" s="23" t="s">
        <v>54</v>
      </c>
      <c r="C11" s="7">
        <v>4</v>
      </c>
      <c r="D11" s="5">
        <v>424618097572601</v>
      </c>
      <c r="E11" s="4">
        <v>42108</v>
      </c>
      <c r="F11" s="7" t="s">
        <v>1</v>
      </c>
      <c r="G11" s="24">
        <v>116</v>
      </c>
      <c r="H11" s="25">
        <v>1132</v>
      </c>
      <c r="I11" s="26">
        <v>1027</v>
      </c>
      <c r="J11" s="26">
        <f t="shared" si="2"/>
        <v>9.2756183745583041</v>
      </c>
      <c r="K11" s="27">
        <v>0.8</v>
      </c>
      <c r="L11" s="27">
        <v>0.4</v>
      </c>
      <c r="M11" s="27">
        <v>1.3</v>
      </c>
      <c r="N11" s="27">
        <v>5.3</v>
      </c>
      <c r="O11" s="27">
        <v>22.2</v>
      </c>
      <c r="P11" s="27">
        <v>23.1</v>
      </c>
      <c r="Q11" s="27">
        <v>20.2</v>
      </c>
      <c r="R11" s="28">
        <v>25.8</v>
      </c>
      <c r="S11" s="28">
        <f t="shared" si="0"/>
        <v>50.6</v>
      </c>
      <c r="T11" s="28">
        <f t="shared" si="0"/>
        <v>65.5</v>
      </c>
      <c r="U11" s="2">
        <f t="shared" si="1"/>
        <v>1.0242914979757085</v>
      </c>
      <c r="V11" s="28">
        <v>0.9</v>
      </c>
      <c r="W11" s="28">
        <v>26.7</v>
      </c>
      <c r="X11" s="28">
        <v>46.9</v>
      </c>
      <c r="Y11" s="28">
        <v>70</v>
      </c>
      <c r="Z11" s="28">
        <v>92.2</v>
      </c>
      <c r="AA11" s="28">
        <v>97.5</v>
      </c>
      <c r="AB11" s="28">
        <v>98.8</v>
      </c>
      <c r="AC11" s="28">
        <v>99.2</v>
      </c>
      <c r="AD11" s="31">
        <v>0.17100000000000001</v>
      </c>
      <c r="AE11" s="32">
        <v>0.26</v>
      </c>
      <c r="AF11" s="31">
        <v>0.4</v>
      </c>
      <c r="AG11" s="32">
        <v>0.28899999999999998</v>
      </c>
      <c r="AH11" s="32">
        <v>0.20200000000000001</v>
      </c>
      <c r="AI11" s="32">
        <v>0.72299999999999998</v>
      </c>
      <c r="AJ11" s="31">
        <v>0.71099999999999997</v>
      </c>
      <c r="AK11" s="31">
        <v>0.63900000000000001</v>
      </c>
      <c r="AL11" s="33"/>
      <c r="AM11" s="8">
        <f t="shared" si="3"/>
        <v>0</v>
      </c>
      <c r="AN11" s="8">
        <f t="shared" si="4"/>
        <v>1</v>
      </c>
    </row>
    <row r="12" spans="1:41" ht="12.75" x14ac:dyDescent="0.2">
      <c r="A12" s="8"/>
      <c r="B12" s="23" t="s">
        <v>54</v>
      </c>
      <c r="C12" s="7">
        <v>5</v>
      </c>
      <c r="D12" s="5">
        <v>424618097572601</v>
      </c>
      <c r="E12" s="4">
        <v>42108</v>
      </c>
      <c r="F12" s="7" t="s">
        <v>1</v>
      </c>
      <c r="G12" s="24" t="s">
        <v>55</v>
      </c>
      <c r="H12" s="25">
        <v>1106.2</v>
      </c>
      <c r="I12" s="26">
        <v>1071.5</v>
      </c>
      <c r="J12" s="26">
        <f t="shared" si="2"/>
        <v>3.1368649430482773</v>
      </c>
      <c r="K12" s="27">
        <v>1.7</v>
      </c>
      <c r="L12" s="27">
        <v>1.3</v>
      </c>
      <c r="M12" s="27">
        <v>2.8</v>
      </c>
      <c r="N12" s="27">
        <v>8.1999999999999993</v>
      </c>
      <c r="O12" s="27">
        <v>25.9</v>
      </c>
      <c r="P12" s="27">
        <v>21.3</v>
      </c>
      <c r="Q12" s="27">
        <v>16.8</v>
      </c>
      <c r="R12" s="28">
        <v>21.5</v>
      </c>
      <c r="S12" s="28">
        <f t="shared" si="0"/>
        <v>55.399999999999991</v>
      </c>
      <c r="T12" s="28">
        <f t="shared" si="0"/>
        <v>64</v>
      </c>
      <c r="U12" s="2">
        <f t="shared" si="1"/>
        <v>1.2421524663677126</v>
      </c>
      <c r="V12" s="28">
        <v>0.5</v>
      </c>
      <c r="W12" s="28">
        <v>22</v>
      </c>
      <c r="X12" s="28">
        <v>38.799999999999997</v>
      </c>
      <c r="Y12" s="28">
        <v>60.1</v>
      </c>
      <c r="Z12" s="28">
        <v>86</v>
      </c>
      <c r="AA12" s="28">
        <v>94.2</v>
      </c>
      <c r="AB12" s="28">
        <v>97</v>
      </c>
      <c r="AC12" s="28">
        <v>98.3</v>
      </c>
      <c r="AD12" s="36">
        <v>0.17799999999999999</v>
      </c>
      <c r="AE12" s="37">
        <v>0.27</v>
      </c>
      <c r="AF12" s="36">
        <v>0.48</v>
      </c>
      <c r="AG12" s="37">
        <v>0.32400000000000001</v>
      </c>
      <c r="AH12" s="37">
        <v>0.20899999999999999</v>
      </c>
      <c r="AI12" s="32">
        <v>0.72399999999999998</v>
      </c>
      <c r="AJ12" s="31">
        <v>0.71299999999999997</v>
      </c>
      <c r="AK12" s="31">
        <v>0.64200000000000002</v>
      </c>
      <c r="AL12" s="33"/>
      <c r="AM12" s="8">
        <f t="shared" si="3"/>
        <v>0</v>
      </c>
      <c r="AN12" s="8">
        <f t="shared" si="4"/>
        <v>1</v>
      </c>
    </row>
    <row r="13" spans="1:41" ht="12.75" x14ac:dyDescent="0.2">
      <c r="A13" s="8"/>
      <c r="B13" s="23" t="s">
        <v>54</v>
      </c>
      <c r="C13" s="7">
        <v>6</v>
      </c>
      <c r="D13" s="5">
        <v>424618097572601</v>
      </c>
      <c r="E13" s="4">
        <v>42108</v>
      </c>
      <c r="F13" s="7" t="s">
        <v>1</v>
      </c>
      <c r="G13" s="24" t="s">
        <v>56</v>
      </c>
      <c r="H13" s="25">
        <v>423.6</v>
      </c>
      <c r="I13" s="26">
        <v>402.3</v>
      </c>
      <c r="J13" s="26">
        <f t="shared" si="2"/>
        <v>5.0283286118980186</v>
      </c>
      <c r="K13" s="27">
        <v>0</v>
      </c>
      <c r="L13" s="27">
        <v>0.1</v>
      </c>
      <c r="M13" s="27">
        <v>0.5</v>
      </c>
      <c r="N13" s="27">
        <v>5.6</v>
      </c>
      <c r="O13" s="27">
        <v>31.4</v>
      </c>
      <c r="P13" s="27">
        <v>23.9</v>
      </c>
      <c r="Q13" s="27">
        <v>17.399999999999999</v>
      </c>
      <c r="R13" s="28">
        <v>20.7</v>
      </c>
      <c r="S13" s="28">
        <f t="shared" si="0"/>
        <v>60.9</v>
      </c>
      <c r="T13" s="28">
        <f t="shared" si="0"/>
        <v>72.699999999999989</v>
      </c>
      <c r="U13" s="2">
        <f t="shared" si="1"/>
        <v>1.5575447570332479</v>
      </c>
      <c r="V13" s="28">
        <v>0.4</v>
      </c>
      <c r="W13" s="28">
        <v>21.1</v>
      </c>
      <c r="X13" s="28">
        <v>38.5</v>
      </c>
      <c r="Y13" s="28">
        <v>62.4</v>
      </c>
      <c r="Z13" s="28">
        <v>93.8</v>
      </c>
      <c r="AA13" s="28">
        <v>99.4</v>
      </c>
      <c r="AB13" s="28">
        <v>99.9</v>
      </c>
      <c r="AC13" s="28">
        <v>100</v>
      </c>
      <c r="AD13" s="36">
        <v>0.18099999999999999</v>
      </c>
      <c r="AE13" s="37">
        <v>0.27300000000000002</v>
      </c>
      <c r="AF13" s="36">
        <v>0.39400000000000002</v>
      </c>
      <c r="AG13" s="37">
        <v>0.28299999999999997</v>
      </c>
      <c r="AH13" s="37">
        <v>9.1999999999999998E-2</v>
      </c>
      <c r="AI13" s="32">
        <v>0.72299999999999998</v>
      </c>
      <c r="AJ13" s="31">
        <v>0.74</v>
      </c>
      <c r="AK13" s="31">
        <v>0.63900000000000001</v>
      </c>
      <c r="AL13" s="33"/>
      <c r="AM13" s="8">
        <f t="shared" si="3"/>
        <v>0</v>
      </c>
      <c r="AN13" s="8">
        <f t="shared" si="4"/>
        <v>1</v>
      </c>
    </row>
    <row r="14" spans="1:41" ht="12.75" x14ac:dyDescent="0.2">
      <c r="A14" s="8"/>
      <c r="B14" s="23" t="s">
        <v>10</v>
      </c>
      <c r="C14" s="7">
        <v>8</v>
      </c>
      <c r="D14" s="5">
        <v>424623097563601</v>
      </c>
      <c r="E14" s="4">
        <v>42110</v>
      </c>
      <c r="F14" s="7" t="s">
        <v>1</v>
      </c>
      <c r="G14" s="24" t="s">
        <v>57</v>
      </c>
      <c r="H14" s="25">
        <v>530.4</v>
      </c>
      <c r="I14" s="26">
        <v>503.2</v>
      </c>
      <c r="J14" s="26">
        <f t="shared" si="2"/>
        <v>5.1282051282051269</v>
      </c>
      <c r="K14" s="27">
        <v>0.6</v>
      </c>
      <c r="L14" s="27">
        <v>1.8</v>
      </c>
      <c r="M14" s="27">
        <v>5.6</v>
      </c>
      <c r="N14" s="27">
        <v>18.5</v>
      </c>
      <c r="O14" s="27">
        <v>34.200000000000003</v>
      </c>
      <c r="P14" s="27">
        <v>17.2</v>
      </c>
      <c r="Q14" s="27">
        <v>11.2</v>
      </c>
      <c r="R14" s="28">
        <v>10.7</v>
      </c>
      <c r="S14" s="28">
        <f t="shared" si="0"/>
        <v>69.900000000000006</v>
      </c>
      <c r="T14" s="28">
        <f t="shared" si="0"/>
        <v>62.600000000000009</v>
      </c>
      <c r="U14" s="2">
        <f t="shared" si="1"/>
        <v>2.322259136212625</v>
      </c>
      <c r="V14" s="28">
        <v>0.2</v>
      </c>
      <c r="W14" s="28">
        <v>10.9</v>
      </c>
      <c r="X14" s="28">
        <v>22.1</v>
      </c>
      <c r="Y14" s="28">
        <v>39.299999999999997</v>
      </c>
      <c r="Z14" s="28">
        <v>73.5</v>
      </c>
      <c r="AA14" s="28">
        <v>92</v>
      </c>
      <c r="AB14" s="28">
        <v>97.6</v>
      </c>
      <c r="AC14" s="28">
        <v>99.4</v>
      </c>
      <c r="AD14" s="36">
        <v>0.20799999999999999</v>
      </c>
      <c r="AE14" s="37">
        <v>0.33</v>
      </c>
      <c r="AF14" s="36">
        <v>0.56999999999999995</v>
      </c>
      <c r="AG14" s="37">
        <v>0.37</v>
      </c>
      <c r="AH14" s="37">
        <v>0.18</v>
      </c>
      <c r="AI14" s="32">
        <v>0.72899999999999998</v>
      </c>
      <c r="AJ14" s="31">
        <v>0.73</v>
      </c>
      <c r="AK14" s="31">
        <v>0.65100000000000002</v>
      </c>
      <c r="AL14" s="33"/>
      <c r="AM14" s="8">
        <f t="shared" si="3"/>
        <v>0</v>
      </c>
      <c r="AN14" s="8">
        <f t="shared" si="4"/>
        <v>1</v>
      </c>
    </row>
    <row r="15" spans="1:41" ht="12.75" x14ac:dyDescent="0.2">
      <c r="A15" s="8"/>
      <c r="B15" s="23" t="s">
        <v>10</v>
      </c>
      <c r="C15" s="7">
        <v>10</v>
      </c>
      <c r="D15" s="5">
        <v>424623097563601</v>
      </c>
      <c r="E15" s="4">
        <v>42110</v>
      </c>
      <c r="F15" s="7" t="s">
        <v>1</v>
      </c>
      <c r="G15" s="24" t="s">
        <v>58</v>
      </c>
      <c r="H15" s="25">
        <v>1151.5</v>
      </c>
      <c r="I15" s="26">
        <v>1055</v>
      </c>
      <c r="J15" s="26">
        <f t="shared" si="2"/>
        <v>8.3803734259661304</v>
      </c>
      <c r="K15" s="27">
        <v>0</v>
      </c>
      <c r="L15" s="27">
        <v>1.3</v>
      </c>
      <c r="M15" s="27">
        <v>3.8</v>
      </c>
      <c r="N15" s="27">
        <v>11</v>
      </c>
      <c r="O15" s="27">
        <v>21.7</v>
      </c>
      <c r="P15" s="27">
        <v>15.8</v>
      </c>
      <c r="Q15" s="27">
        <v>16.8</v>
      </c>
      <c r="R15" s="28">
        <v>29.2</v>
      </c>
      <c r="S15" s="28">
        <f t="shared" si="0"/>
        <v>48.5</v>
      </c>
      <c r="T15" s="28">
        <f t="shared" si="0"/>
        <v>54.3</v>
      </c>
      <c r="U15" s="2">
        <f t="shared" si="1"/>
        <v>0.94174757281553401</v>
      </c>
      <c r="V15" s="28">
        <v>0.4</v>
      </c>
      <c r="W15" s="28">
        <v>29.6</v>
      </c>
      <c r="X15" s="28">
        <v>46.4</v>
      </c>
      <c r="Y15" s="28">
        <v>62.2</v>
      </c>
      <c r="Z15" s="28">
        <v>83.9</v>
      </c>
      <c r="AA15" s="28">
        <v>94.9</v>
      </c>
      <c r="AB15" s="28">
        <v>98.7</v>
      </c>
      <c r="AC15" s="28">
        <v>100</v>
      </c>
      <c r="AD15" s="36">
        <v>0.16800000000000001</v>
      </c>
      <c r="AE15" s="37">
        <v>0.26</v>
      </c>
      <c r="AF15" s="36">
        <v>0.49</v>
      </c>
      <c r="AG15" s="37">
        <v>0.3</v>
      </c>
      <c r="AH15" s="37">
        <v>0.16</v>
      </c>
      <c r="AI15" s="32">
        <v>0.71899999999999997</v>
      </c>
      <c r="AJ15" s="31">
        <v>0.69399999999999995</v>
      </c>
      <c r="AK15" s="31">
        <v>0.63</v>
      </c>
      <c r="AL15" s="33"/>
      <c r="AM15" s="8">
        <f t="shared" si="3"/>
        <v>0</v>
      </c>
      <c r="AN15" s="8">
        <f t="shared" si="4"/>
        <v>1</v>
      </c>
    </row>
    <row r="16" spans="1:41" ht="24" x14ac:dyDescent="0.2">
      <c r="A16" s="8"/>
      <c r="B16" s="23" t="s">
        <v>59</v>
      </c>
      <c r="C16" s="62">
        <v>11</v>
      </c>
      <c r="D16" s="120">
        <v>424610097574401</v>
      </c>
      <c r="E16" s="121">
        <v>42109</v>
      </c>
      <c r="F16" s="62" t="s">
        <v>1</v>
      </c>
      <c r="G16" s="119" t="s">
        <v>147</v>
      </c>
      <c r="H16" s="26">
        <v>1096.7</v>
      </c>
      <c r="I16" s="26">
        <v>1011.3</v>
      </c>
      <c r="J16" s="26">
        <f t="shared" si="2"/>
        <v>7.7869973557034822</v>
      </c>
      <c r="K16" s="27">
        <v>0.5</v>
      </c>
      <c r="L16" s="27">
        <v>1.1000000000000001</v>
      </c>
      <c r="M16" s="27">
        <v>3</v>
      </c>
      <c r="N16" s="27">
        <v>9.9</v>
      </c>
      <c r="O16" s="27">
        <v>26.1</v>
      </c>
      <c r="P16" s="27">
        <v>18</v>
      </c>
      <c r="Q16" s="27">
        <v>16.100000000000001</v>
      </c>
      <c r="R16" s="28">
        <v>24.8</v>
      </c>
      <c r="S16" s="28">
        <f t="shared" si="0"/>
        <v>54</v>
      </c>
      <c r="T16" s="28">
        <f t="shared" si="0"/>
        <v>60.2</v>
      </c>
      <c r="U16" s="2">
        <f t="shared" si="1"/>
        <v>1.173913043478261</v>
      </c>
      <c r="V16" s="28">
        <v>0.5</v>
      </c>
      <c r="W16" s="28">
        <v>25.3</v>
      </c>
      <c r="X16" s="28">
        <v>41.4</v>
      </c>
      <c r="Y16" s="28">
        <v>59.4</v>
      </c>
      <c r="Z16" s="28">
        <v>85.5</v>
      </c>
      <c r="AA16" s="28">
        <v>95.4</v>
      </c>
      <c r="AB16" s="28">
        <v>98.4</v>
      </c>
      <c r="AC16" s="28">
        <v>99.5</v>
      </c>
      <c r="AD16" s="122">
        <v>0.17299999999999999</v>
      </c>
      <c r="AE16" s="100">
        <v>0.27</v>
      </c>
      <c r="AF16" s="122">
        <v>0.47</v>
      </c>
      <c r="AG16" s="100">
        <v>0.31</v>
      </c>
      <c r="AH16" s="100">
        <v>0.159</v>
      </c>
      <c r="AI16" s="32">
        <v>0.72399999999999998</v>
      </c>
      <c r="AJ16" s="31">
        <v>0.71799999999999997</v>
      </c>
      <c r="AK16" s="31">
        <v>0.64</v>
      </c>
      <c r="AL16" s="2"/>
      <c r="AM16" s="59">
        <f t="shared" si="3"/>
        <v>0</v>
      </c>
      <c r="AN16" s="59">
        <f t="shared" si="4"/>
        <v>1</v>
      </c>
      <c r="AO16" s="59"/>
    </row>
    <row r="17" spans="1:40" ht="12.75" x14ac:dyDescent="0.2">
      <c r="A17" s="8"/>
      <c r="B17" s="23" t="s">
        <v>59</v>
      </c>
      <c r="C17" s="7">
        <v>12</v>
      </c>
      <c r="D17" s="5">
        <v>424610097574401</v>
      </c>
      <c r="E17" s="4">
        <v>42109</v>
      </c>
      <c r="F17" s="7" t="s">
        <v>1</v>
      </c>
      <c r="G17" s="38" t="s">
        <v>60</v>
      </c>
      <c r="H17" s="25">
        <v>905.4</v>
      </c>
      <c r="I17" s="26">
        <v>781.4</v>
      </c>
      <c r="J17" s="26">
        <f t="shared" si="2"/>
        <v>13.695604152860614</v>
      </c>
      <c r="K17" s="27">
        <v>7.7</v>
      </c>
      <c r="L17" s="27">
        <v>7.5</v>
      </c>
      <c r="M17" s="27">
        <v>15.6</v>
      </c>
      <c r="N17" s="27">
        <v>25.8</v>
      </c>
      <c r="O17" s="27">
        <v>23.3</v>
      </c>
      <c r="P17" s="27">
        <v>8.5</v>
      </c>
      <c r="Q17" s="27">
        <v>5.2</v>
      </c>
      <c r="R17" s="28">
        <v>6.3</v>
      </c>
      <c r="S17" s="28">
        <f t="shared" si="0"/>
        <v>57.6</v>
      </c>
      <c r="T17" s="28">
        <f t="shared" si="0"/>
        <v>37</v>
      </c>
      <c r="U17" s="2">
        <f t="shared" si="1"/>
        <v>1.358490566037736</v>
      </c>
      <c r="V17" s="28">
        <v>0.1</v>
      </c>
      <c r="W17" s="28">
        <v>6.4</v>
      </c>
      <c r="X17" s="28">
        <v>11.6</v>
      </c>
      <c r="Y17" s="28">
        <v>20.100000000000001</v>
      </c>
      <c r="Z17" s="28">
        <v>43.4</v>
      </c>
      <c r="AA17" s="28">
        <v>69.2</v>
      </c>
      <c r="AB17" s="28">
        <v>84.8</v>
      </c>
      <c r="AC17" s="28">
        <v>92.3</v>
      </c>
      <c r="AD17" s="36">
        <v>0.23899999999999999</v>
      </c>
      <c r="AE17" s="37">
        <v>0.46100000000000002</v>
      </c>
      <c r="AF17" s="36">
        <v>1.052</v>
      </c>
      <c r="AG17" s="37">
        <v>0.55800000000000005</v>
      </c>
      <c r="AH17" s="37">
        <v>0.34100000000000003</v>
      </c>
      <c r="AI17" s="32">
        <v>0.73</v>
      </c>
      <c r="AJ17" s="31">
        <v>0.68500000000000005</v>
      </c>
      <c r="AK17" s="31">
        <v>0.66500000000000004</v>
      </c>
      <c r="AL17" s="33"/>
      <c r="AM17" s="8">
        <f t="shared" si="3"/>
        <v>0</v>
      </c>
      <c r="AN17" s="8">
        <f t="shared" si="4"/>
        <v>0</v>
      </c>
    </row>
    <row r="18" spans="1:40" ht="12.75" x14ac:dyDescent="0.2">
      <c r="A18" s="8"/>
      <c r="B18" s="23" t="s">
        <v>151</v>
      </c>
      <c r="C18" s="7">
        <v>13</v>
      </c>
      <c r="D18" s="5">
        <v>424618097573901</v>
      </c>
      <c r="E18" s="4">
        <v>42109</v>
      </c>
      <c r="F18" s="7" t="s">
        <v>1</v>
      </c>
      <c r="G18" s="38" t="s">
        <v>61</v>
      </c>
      <c r="H18" s="25">
        <v>922.5</v>
      </c>
      <c r="I18" s="26">
        <v>789.8</v>
      </c>
      <c r="J18" s="26">
        <f t="shared" si="2"/>
        <v>14.384823848238486</v>
      </c>
      <c r="K18" s="27">
        <v>0.4</v>
      </c>
      <c r="L18" s="27">
        <v>0.3</v>
      </c>
      <c r="M18" s="27">
        <v>0.6</v>
      </c>
      <c r="N18" s="27">
        <v>1.6</v>
      </c>
      <c r="O18" s="27">
        <v>9.6</v>
      </c>
      <c r="P18" s="27">
        <v>13.4</v>
      </c>
      <c r="Q18" s="27">
        <v>15.6</v>
      </c>
      <c r="R18" s="28">
        <v>53.3</v>
      </c>
      <c r="S18" s="28">
        <f t="shared" si="0"/>
        <v>24.6</v>
      </c>
      <c r="T18" s="28">
        <f t="shared" si="0"/>
        <v>38.6</v>
      </c>
      <c r="U18" s="2">
        <f t="shared" si="1"/>
        <v>0.32625994694960214</v>
      </c>
      <c r="V18" s="28">
        <v>5.2</v>
      </c>
      <c r="W18" s="28">
        <v>58.5</v>
      </c>
      <c r="X18" s="28">
        <v>74.099999999999994</v>
      </c>
      <c r="Y18" s="28">
        <v>87.5</v>
      </c>
      <c r="Z18" s="28">
        <v>97.1</v>
      </c>
      <c r="AA18" s="28">
        <v>98.7</v>
      </c>
      <c r="AB18" s="28">
        <v>99.3</v>
      </c>
      <c r="AC18" s="28">
        <v>99.6</v>
      </c>
      <c r="AD18" s="36">
        <v>0.122</v>
      </c>
      <c r="AE18" s="37">
        <v>0.19600000000000001</v>
      </c>
      <c r="AF18" s="36">
        <v>0.315</v>
      </c>
      <c r="AG18" s="37">
        <v>0.218</v>
      </c>
      <c r="AH18" s="37">
        <v>0.125</v>
      </c>
      <c r="AI18" s="32">
        <v>0.71899999999999997</v>
      </c>
      <c r="AJ18" s="31">
        <v>0.67700000000000005</v>
      </c>
      <c r="AK18" s="31">
        <v>0.63</v>
      </c>
      <c r="AL18" s="33"/>
      <c r="AM18" s="8">
        <f t="shared" si="3"/>
        <v>1</v>
      </c>
      <c r="AN18" s="8">
        <f t="shared" si="4"/>
        <v>0</v>
      </c>
    </row>
    <row r="19" spans="1:40" ht="12.75" x14ac:dyDescent="0.2">
      <c r="A19" s="8"/>
      <c r="B19" s="23" t="s">
        <v>151</v>
      </c>
      <c r="C19" s="7">
        <v>14</v>
      </c>
      <c r="D19" s="5">
        <v>424618097573901</v>
      </c>
      <c r="E19" s="4">
        <v>42109</v>
      </c>
      <c r="F19" s="7" t="s">
        <v>1</v>
      </c>
      <c r="G19" s="38" t="s">
        <v>62</v>
      </c>
      <c r="H19" s="25">
        <v>1130.2</v>
      </c>
      <c r="I19" s="26">
        <v>1104.5999999999999</v>
      </c>
      <c r="J19" s="26">
        <f t="shared" si="2"/>
        <v>2.2650858255176196</v>
      </c>
      <c r="K19" s="27">
        <v>0.4</v>
      </c>
      <c r="L19" s="27">
        <v>1.4</v>
      </c>
      <c r="M19" s="27">
        <v>3</v>
      </c>
      <c r="N19" s="27">
        <v>11.5</v>
      </c>
      <c r="O19" s="27">
        <v>34.9</v>
      </c>
      <c r="P19" s="27">
        <v>22.9</v>
      </c>
      <c r="Q19" s="27">
        <v>14.7</v>
      </c>
      <c r="R19" s="28">
        <v>11.1</v>
      </c>
      <c r="S19" s="28">
        <f t="shared" si="0"/>
        <v>69.3</v>
      </c>
      <c r="T19" s="28">
        <f t="shared" si="0"/>
        <v>72.5</v>
      </c>
      <c r="U19" s="2">
        <f t="shared" si="1"/>
        <v>2.2573289902280127</v>
      </c>
      <c r="V19" s="28">
        <v>0.1</v>
      </c>
      <c r="W19" s="28">
        <v>11.2</v>
      </c>
      <c r="X19" s="28">
        <v>25.9</v>
      </c>
      <c r="Y19" s="28">
        <v>48.8</v>
      </c>
      <c r="Z19" s="28">
        <v>83.7</v>
      </c>
      <c r="AA19" s="28">
        <v>95.2</v>
      </c>
      <c r="AB19" s="28">
        <v>98.2</v>
      </c>
      <c r="AC19" s="28">
        <v>99.6</v>
      </c>
      <c r="AD19" s="36">
        <v>0.20799999999999999</v>
      </c>
      <c r="AE19" s="37">
        <v>0.30299999999999999</v>
      </c>
      <c r="AF19" s="36">
        <v>0.48599999999999999</v>
      </c>
      <c r="AG19" s="37">
        <v>0.33700000000000002</v>
      </c>
      <c r="AH19" s="37">
        <v>0.153</v>
      </c>
      <c r="AI19" s="32">
        <v>0.72699999999999998</v>
      </c>
      <c r="AJ19" s="31">
        <v>0.73899999999999999</v>
      </c>
      <c r="AK19" s="31">
        <v>0.64700000000000002</v>
      </c>
      <c r="AL19" s="33"/>
      <c r="AM19" s="8">
        <f t="shared" si="3"/>
        <v>0</v>
      </c>
      <c r="AN19" s="8">
        <f t="shared" si="4"/>
        <v>1</v>
      </c>
    </row>
    <row r="20" spans="1:40" ht="12.75" x14ac:dyDescent="0.2">
      <c r="A20" s="8"/>
      <c r="B20" s="23" t="s">
        <v>152</v>
      </c>
      <c r="C20" s="7">
        <v>15</v>
      </c>
      <c r="D20" s="5">
        <v>424628097562401</v>
      </c>
      <c r="E20" s="4">
        <v>42110</v>
      </c>
      <c r="F20" s="7" t="s">
        <v>1</v>
      </c>
      <c r="G20" s="38" t="s">
        <v>63</v>
      </c>
      <c r="H20" s="25">
        <v>1153.7</v>
      </c>
      <c r="I20" s="26">
        <v>1090.5999999999999</v>
      </c>
      <c r="J20" s="26">
        <f t="shared" si="2"/>
        <v>5.4693594521972901</v>
      </c>
      <c r="K20" s="27">
        <v>0.1</v>
      </c>
      <c r="L20" s="27">
        <v>0.2</v>
      </c>
      <c r="M20" s="27">
        <v>0.5</v>
      </c>
      <c r="N20" s="27">
        <v>2.2000000000000002</v>
      </c>
      <c r="O20" s="27">
        <v>25.3</v>
      </c>
      <c r="P20" s="27">
        <v>29.2</v>
      </c>
      <c r="Q20" s="27">
        <v>21.1</v>
      </c>
      <c r="R20" s="28">
        <v>21</v>
      </c>
      <c r="S20" s="28">
        <f t="shared" si="0"/>
        <v>56.7</v>
      </c>
      <c r="T20" s="28">
        <f t="shared" si="0"/>
        <v>75.599999999999994</v>
      </c>
      <c r="U20" s="2">
        <f t="shared" si="1"/>
        <v>1.3094688221709008</v>
      </c>
      <c r="V20" s="28">
        <v>0.4</v>
      </c>
      <c r="W20" s="28">
        <v>21.4</v>
      </c>
      <c r="X20" s="28">
        <v>42.5</v>
      </c>
      <c r="Y20" s="28">
        <v>71.7</v>
      </c>
      <c r="Z20" s="28">
        <v>97</v>
      </c>
      <c r="AA20" s="28">
        <v>99.2</v>
      </c>
      <c r="AB20" s="28">
        <v>99.7</v>
      </c>
      <c r="AC20" s="28">
        <v>99.9</v>
      </c>
      <c r="AD20" s="36">
        <v>0.183</v>
      </c>
      <c r="AE20" s="37">
        <v>0.26200000000000001</v>
      </c>
      <c r="AF20" s="36">
        <v>0.35399999999999998</v>
      </c>
      <c r="AG20" s="37">
        <v>0.27</v>
      </c>
      <c r="AH20" s="37">
        <v>8.7400000000000005E-2</v>
      </c>
      <c r="AI20" s="32">
        <v>0.72199999999999998</v>
      </c>
      <c r="AJ20" s="31">
        <v>0.72399999999999998</v>
      </c>
      <c r="AK20" s="31">
        <v>0.63700000000000001</v>
      </c>
      <c r="AL20" s="33"/>
      <c r="AM20" s="8">
        <f t="shared" si="3"/>
        <v>0</v>
      </c>
      <c r="AN20" s="8">
        <f t="shared" si="4"/>
        <v>1</v>
      </c>
    </row>
    <row r="21" spans="1:40" ht="12.75" x14ac:dyDescent="0.2">
      <c r="A21" s="8"/>
      <c r="B21" s="23" t="s">
        <v>152</v>
      </c>
      <c r="C21" s="7">
        <v>16</v>
      </c>
      <c r="D21" s="5">
        <v>424628097562401</v>
      </c>
      <c r="E21" s="4">
        <v>42110</v>
      </c>
      <c r="F21" s="7" t="s">
        <v>1</v>
      </c>
      <c r="G21" s="38" t="s">
        <v>64</v>
      </c>
      <c r="H21" s="25">
        <v>613.1</v>
      </c>
      <c r="I21" s="26">
        <v>560</v>
      </c>
      <c r="J21" s="26">
        <f t="shared" si="2"/>
        <v>8.6609036046321997</v>
      </c>
      <c r="K21" s="27">
        <v>0.4</v>
      </c>
      <c r="L21" s="27">
        <v>0.6</v>
      </c>
      <c r="M21" s="27">
        <v>1.4</v>
      </c>
      <c r="N21" s="27">
        <v>3.5</v>
      </c>
      <c r="O21" s="27">
        <v>7.4</v>
      </c>
      <c r="P21" s="27">
        <v>8.6999999999999993</v>
      </c>
      <c r="Q21" s="27">
        <v>14.1</v>
      </c>
      <c r="R21" s="28">
        <v>60.4</v>
      </c>
      <c r="S21" s="28">
        <f t="shared" si="0"/>
        <v>19.600000000000001</v>
      </c>
      <c r="T21" s="28">
        <f t="shared" si="0"/>
        <v>30.200000000000003</v>
      </c>
      <c r="U21" s="2">
        <f t="shared" si="1"/>
        <v>0.24378109452736318</v>
      </c>
      <c r="V21" s="28">
        <v>3.5</v>
      </c>
      <c r="W21" s="28">
        <v>63.9</v>
      </c>
      <c r="X21" s="28">
        <v>78</v>
      </c>
      <c r="Y21" s="28">
        <v>86.7</v>
      </c>
      <c r="Z21" s="28">
        <v>94.1</v>
      </c>
      <c r="AA21" s="28">
        <v>97.6</v>
      </c>
      <c r="AB21" s="28">
        <v>99</v>
      </c>
      <c r="AC21" s="28">
        <v>99.6</v>
      </c>
      <c r="AD21" s="36">
        <v>0.126</v>
      </c>
      <c r="AE21" s="37">
        <v>0.189</v>
      </c>
      <c r="AF21" s="36">
        <v>0.33700000000000002</v>
      </c>
      <c r="AG21" s="37">
        <v>0.224</v>
      </c>
      <c r="AH21" s="37">
        <v>0.152</v>
      </c>
      <c r="AI21" s="32">
        <v>0.72099999999999997</v>
      </c>
      <c r="AJ21" s="31">
        <v>0.69199999999999995</v>
      </c>
      <c r="AK21" s="31">
        <v>0.63300000000000001</v>
      </c>
      <c r="AL21" s="33"/>
      <c r="AM21" s="8">
        <f t="shared" si="3"/>
        <v>1</v>
      </c>
      <c r="AN21" s="8">
        <f t="shared" si="4"/>
        <v>0</v>
      </c>
    </row>
    <row r="22" spans="1:40" ht="12.75" x14ac:dyDescent="0.2">
      <c r="A22" s="8"/>
      <c r="B22" s="23" t="s">
        <v>152</v>
      </c>
      <c r="C22" s="7">
        <v>17</v>
      </c>
      <c r="D22" s="5">
        <v>424628097562401</v>
      </c>
      <c r="E22" s="4">
        <v>42110</v>
      </c>
      <c r="F22" s="7" t="s">
        <v>1</v>
      </c>
      <c r="G22" s="38" t="s">
        <v>65</v>
      </c>
      <c r="H22" s="25">
        <v>409.1</v>
      </c>
      <c r="I22" s="26">
        <v>369.9</v>
      </c>
      <c r="J22" s="26">
        <f t="shared" si="2"/>
        <v>9.5820092886824835</v>
      </c>
      <c r="K22" s="27">
        <v>0.5</v>
      </c>
      <c r="L22" s="27">
        <v>0.8</v>
      </c>
      <c r="M22" s="27">
        <v>1.3</v>
      </c>
      <c r="N22" s="27">
        <v>2.6</v>
      </c>
      <c r="O22" s="27">
        <v>7.6</v>
      </c>
      <c r="P22" s="27">
        <v>10.8</v>
      </c>
      <c r="Q22" s="27">
        <v>13.4</v>
      </c>
      <c r="R22" s="28">
        <v>52.4</v>
      </c>
      <c r="S22" s="28">
        <f t="shared" si="0"/>
        <v>21</v>
      </c>
      <c r="T22" s="28">
        <f t="shared" si="0"/>
        <v>31.799999999999997</v>
      </c>
      <c r="U22" s="2">
        <f t="shared" si="1"/>
        <v>0.26582278481012656</v>
      </c>
      <c r="V22" s="28">
        <v>10.6</v>
      </c>
      <c r="W22" s="28">
        <v>63</v>
      </c>
      <c r="X22" s="28">
        <v>76.400000000000006</v>
      </c>
      <c r="Y22" s="28">
        <v>87.2</v>
      </c>
      <c r="Z22" s="28">
        <v>94.8</v>
      </c>
      <c r="AA22" s="28">
        <v>97.4</v>
      </c>
      <c r="AB22" s="28">
        <v>98.7</v>
      </c>
      <c r="AC22" s="28">
        <v>99.5</v>
      </c>
      <c r="AD22" s="36">
        <v>0.104</v>
      </c>
      <c r="AE22" s="37">
        <v>0.182</v>
      </c>
      <c r="AF22" s="36">
        <v>0.32400000000000001</v>
      </c>
      <c r="AG22" s="37">
        <v>0.215</v>
      </c>
      <c r="AH22" s="37">
        <v>0.154</v>
      </c>
      <c r="AI22" s="32">
        <v>0.71699999999999997</v>
      </c>
      <c r="AJ22" s="31">
        <v>0.64700000000000002</v>
      </c>
      <c r="AK22" s="31">
        <v>0.626</v>
      </c>
      <c r="AL22" s="33"/>
      <c r="AM22" s="8">
        <f t="shared" si="3"/>
        <v>1</v>
      </c>
      <c r="AN22" s="8">
        <f t="shared" si="4"/>
        <v>0</v>
      </c>
    </row>
    <row r="23" spans="1:40" ht="12.75" x14ac:dyDescent="0.2">
      <c r="A23" s="8"/>
      <c r="B23" s="23" t="s">
        <v>153</v>
      </c>
      <c r="C23" s="7">
        <v>22</v>
      </c>
      <c r="D23" s="5">
        <v>424621097572401</v>
      </c>
      <c r="E23" s="4">
        <v>42108</v>
      </c>
      <c r="F23" s="7" t="s">
        <v>1</v>
      </c>
      <c r="G23" s="38" t="s">
        <v>66</v>
      </c>
      <c r="H23" s="25">
        <v>487.1</v>
      </c>
      <c r="I23" s="26">
        <v>459.6</v>
      </c>
      <c r="J23" s="26">
        <f t="shared" si="2"/>
        <v>5.645657975774995</v>
      </c>
      <c r="K23" s="27">
        <v>0.3</v>
      </c>
      <c r="L23" s="27">
        <v>1.2</v>
      </c>
      <c r="M23" s="27">
        <v>6.5</v>
      </c>
      <c r="N23" s="27">
        <v>22.5</v>
      </c>
      <c r="O23" s="27">
        <v>34.799999999999997</v>
      </c>
      <c r="P23" s="27">
        <v>15</v>
      </c>
      <c r="Q23" s="27">
        <v>9.1</v>
      </c>
      <c r="R23" s="28">
        <v>10.3</v>
      </c>
      <c r="S23" s="28">
        <f t="shared" si="0"/>
        <v>72.3</v>
      </c>
      <c r="T23" s="28">
        <f t="shared" si="0"/>
        <v>58.9</v>
      </c>
      <c r="U23" s="2">
        <f t="shared" si="1"/>
        <v>2.6101083032490973</v>
      </c>
      <c r="V23" s="28">
        <v>0.3</v>
      </c>
      <c r="W23" s="28">
        <v>10.6</v>
      </c>
      <c r="X23" s="28">
        <v>19.7</v>
      </c>
      <c r="Y23" s="28">
        <v>34.700000000000003</v>
      </c>
      <c r="Z23" s="28">
        <v>69.5</v>
      </c>
      <c r="AA23" s="28">
        <v>92</v>
      </c>
      <c r="AB23" s="28">
        <v>98.5</v>
      </c>
      <c r="AC23" s="28">
        <v>99.7</v>
      </c>
      <c r="AD23" s="36">
        <v>0.20899999999999999</v>
      </c>
      <c r="AE23" s="37">
        <v>0.35</v>
      </c>
      <c r="AF23" s="36">
        <v>0.57099999999999995</v>
      </c>
      <c r="AG23" s="37">
        <v>0.377</v>
      </c>
      <c r="AH23" s="37">
        <v>0.161</v>
      </c>
      <c r="AI23" s="32">
        <v>0.72799999999999998</v>
      </c>
      <c r="AJ23" s="31">
        <v>0.73399999999999999</v>
      </c>
      <c r="AK23" s="31">
        <v>0.65500000000000003</v>
      </c>
      <c r="AL23" s="33"/>
      <c r="AM23" s="8">
        <f t="shared" si="3"/>
        <v>0</v>
      </c>
      <c r="AN23" s="8">
        <f t="shared" si="4"/>
        <v>1</v>
      </c>
    </row>
    <row r="24" spans="1:40" ht="12.75" x14ac:dyDescent="0.2">
      <c r="A24" s="8"/>
      <c r="B24" s="23" t="s">
        <v>153</v>
      </c>
      <c r="C24" s="7">
        <v>23</v>
      </c>
      <c r="D24" s="5">
        <v>424621097572401</v>
      </c>
      <c r="E24" s="4">
        <v>42108</v>
      </c>
      <c r="F24" s="7" t="s">
        <v>1</v>
      </c>
      <c r="G24" s="38" t="s">
        <v>67</v>
      </c>
      <c r="H24" s="25">
        <v>1171</v>
      </c>
      <c r="I24" s="26">
        <v>1144.5999999999999</v>
      </c>
      <c r="J24" s="26">
        <f t="shared" si="2"/>
        <v>2.2544833475661905</v>
      </c>
      <c r="K24" s="27">
        <v>0.5</v>
      </c>
      <c r="L24" s="27">
        <v>0.7</v>
      </c>
      <c r="M24" s="27">
        <v>1.8</v>
      </c>
      <c r="N24" s="27">
        <v>6.3</v>
      </c>
      <c r="O24" s="27">
        <v>25.7</v>
      </c>
      <c r="P24" s="27">
        <v>20.9</v>
      </c>
      <c r="Q24" s="27">
        <v>17.399999999999999</v>
      </c>
      <c r="R24" s="28">
        <v>25.9</v>
      </c>
      <c r="S24" s="28">
        <f t="shared" si="0"/>
        <v>52.9</v>
      </c>
      <c r="T24" s="28">
        <f t="shared" si="0"/>
        <v>63.999999999999993</v>
      </c>
      <c r="U24" s="2">
        <f t="shared" si="1"/>
        <v>1.1231422505307855</v>
      </c>
      <c r="V24" s="28">
        <v>0.8</v>
      </c>
      <c r="W24" s="28">
        <v>26.7</v>
      </c>
      <c r="X24" s="28">
        <v>44.1</v>
      </c>
      <c r="Y24" s="28">
        <v>65</v>
      </c>
      <c r="Z24" s="28">
        <v>90.7</v>
      </c>
      <c r="AA24" s="28">
        <v>97</v>
      </c>
      <c r="AB24" s="28">
        <v>98.8</v>
      </c>
      <c r="AC24" s="28">
        <v>99.5</v>
      </c>
      <c r="AD24" s="36">
        <v>0.17</v>
      </c>
      <c r="AE24" s="37">
        <v>0.26300000000000001</v>
      </c>
      <c r="AF24" s="36">
        <v>0.41799999999999998</v>
      </c>
      <c r="AG24" s="37">
        <v>0.29099999999999998</v>
      </c>
      <c r="AH24" s="37">
        <v>0.14899999999999999</v>
      </c>
      <c r="AI24" s="32">
        <v>0.72399999999999998</v>
      </c>
      <c r="AJ24" s="31">
        <v>0.71699999999999997</v>
      </c>
      <c r="AK24" s="31">
        <v>0.64100000000000001</v>
      </c>
      <c r="AL24" s="33"/>
      <c r="AM24" s="8">
        <f t="shared" si="3"/>
        <v>0</v>
      </c>
      <c r="AN24" s="8">
        <f t="shared" si="4"/>
        <v>1</v>
      </c>
    </row>
    <row r="25" spans="1:40" ht="12.75" x14ac:dyDescent="0.2">
      <c r="A25" s="8"/>
      <c r="B25" s="23" t="s">
        <v>153</v>
      </c>
      <c r="C25" s="7">
        <v>24</v>
      </c>
      <c r="D25" s="5">
        <v>424621097572401</v>
      </c>
      <c r="E25" s="4">
        <v>42108</v>
      </c>
      <c r="F25" s="7" t="s">
        <v>1</v>
      </c>
      <c r="G25" s="38" t="s">
        <v>68</v>
      </c>
      <c r="H25" s="25">
        <v>514.5</v>
      </c>
      <c r="I25" s="26">
        <v>373.1</v>
      </c>
      <c r="J25" s="26">
        <f t="shared" si="2"/>
        <v>27.482993197278908</v>
      </c>
      <c r="K25" s="27">
        <v>0.3</v>
      </c>
      <c r="L25" s="27">
        <v>0.96</v>
      </c>
      <c r="M25" s="27">
        <v>0.8</v>
      </c>
      <c r="N25" s="27">
        <v>2.5</v>
      </c>
      <c r="O25" s="27">
        <v>8.6999999999999993</v>
      </c>
      <c r="P25" s="27">
        <v>11.5</v>
      </c>
      <c r="Q25" s="27">
        <v>15.8</v>
      </c>
      <c r="R25" s="28">
        <v>54</v>
      </c>
      <c r="S25" s="28">
        <f t="shared" si="0"/>
        <v>22.7</v>
      </c>
      <c r="T25" s="28">
        <f t="shared" si="0"/>
        <v>36</v>
      </c>
      <c r="U25" s="2">
        <f t="shared" si="1"/>
        <v>0.29366106080206988</v>
      </c>
      <c r="V25" s="28">
        <v>5.8</v>
      </c>
      <c r="W25" s="28">
        <v>59.8</v>
      </c>
      <c r="X25" s="28">
        <v>75.599999999999994</v>
      </c>
      <c r="Y25" s="28">
        <v>87.1</v>
      </c>
      <c r="Z25" s="28">
        <v>95.8</v>
      </c>
      <c r="AA25" s="28">
        <v>98.3</v>
      </c>
      <c r="AB25" s="28">
        <v>99.1</v>
      </c>
      <c r="AC25" s="28">
        <v>99.7</v>
      </c>
      <c r="AD25" s="36">
        <v>0.12</v>
      </c>
      <c r="AE25" s="37">
        <v>0.19500000000000001</v>
      </c>
      <c r="AF25" s="36">
        <v>0.32400000000000001</v>
      </c>
      <c r="AG25" s="37">
        <v>0.219</v>
      </c>
      <c r="AH25" s="37">
        <v>0.129</v>
      </c>
      <c r="AI25" s="32">
        <v>0.71799999999999997</v>
      </c>
      <c r="AJ25" s="31">
        <v>0.66300000000000003</v>
      </c>
      <c r="AK25" s="31">
        <v>0.628</v>
      </c>
      <c r="AL25" s="33"/>
      <c r="AM25" s="8">
        <f t="shared" si="3"/>
        <v>1</v>
      </c>
      <c r="AN25" s="8">
        <f t="shared" si="4"/>
        <v>0</v>
      </c>
    </row>
    <row r="26" spans="1:40" ht="12.75" x14ac:dyDescent="0.2">
      <c r="A26" s="8"/>
      <c r="B26" s="23" t="s">
        <v>154</v>
      </c>
      <c r="C26" s="7">
        <v>26</v>
      </c>
      <c r="D26" s="5">
        <v>424631097562601</v>
      </c>
      <c r="E26" s="4">
        <v>42110</v>
      </c>
      <c r="F26" s="7" t="s">
        <v>1</v>
      </c>
      <c r="G26" s="38" t="s">
        <v>69</v>
      </c>
      <c r="H26" s="25">
        <v>1055.2</v>
      </c>
      <c r="I26" s="26">
        <v>995.1</v>
      </c>
      <c r="J26" s="26">
        <f t="shared" si="2"/>
        <v>5.6956027293404112</v>
      </c>
      <c r="K26" s="27">
        <v>0.8</v>
      </c>
      <c r="L26" s="27">
        <v>0.9</v>
      </c>
      <c r="M26" s="27">
        <v>3.2</v>
      </c>
      <c r="N26" s="27">
        <v>17.600000000000001</v>
      </c>
      <c r="O26" s="27">
        <v>43.2</v>
      </c>
      <c r="P26" s="27">
        <v>17.100000000000001</v>
      </c>
      <c r="Q26" s="27">
        <v>9.4</v>
      </c>
      <c r="R26" s="28">
        <v>7.7</v>
      </c>
      <c r="S26" s="28">
        <f t="shared" si="0"/>
        <v>77.900000000000006</v>
      </c>
      <c r="T26" s="28">
        <f t="shared" si="0"/>
        <v>69.7</v>
      </c>
      <c r="U26" s="2">
        <f t="shared" si="1"/>
        <v>3.5248868778280555</v>
      </c>
      <c r="V26" s="28">
        <v>0.1</v>
      </c>
      <c r="W26" s="28">
        <v>7.8</v>
      </c>
      <c r="X26" s="28">
        <v>17.2</v>
      </c>
      <c r="Y26" s="28">
        <v>34.299999999999997</v>
      </c>
      <c r="Z26" s="28">
        <v>77.5</v>
      </c>
      <c r="AA26" s="28">
        <v>95.1</v>
      </c>
      <c r="AB26" s="28">
        <v>98.3</v>
      </c>
      <c r="AC26" s="28">
        <v>99.2</v>
      </c>
      <c r="AD26" s="39">
        <v>0.222</v>
      </c>
      <c r="AE26" s="40">
        <v>0.34100000000000003</v>
      </c>
      <c r="AF26" s="39">
        <v>0.504</v>
      </c>
      <c r="AG26" s="40">
        <v>0.37</v>
      </c>
      <c r="AH26" s="40">
        <v>0.20599999999999999</v>
      </c>
      <c r="AI26" s="32">
        <v>0.72599999999999998</v>
      </c>
      <c r="AJ26" s="31">
        <v>0.72299999999999998</v>
      </c>
      <c r="AK26" s="31">
        <v>0.64700000000000002</v>
      </c>
      <c r="AL26" s="33"/>
      <c r="AM26" s="8">
        <f t="shared" si="3"/>
        <v>0</v>
      </c>
      <c r="AN26" s="8">
        <f t="shared" si="4"/>
        <v>1</v>
      </c>
    </row>
    <row r="27" spans="1:40" ht="24" x14ac:dyDescent="0.2">
      <c r="A27" s="8"/>
      <c r="B27" s="23" t="s">
        <v>154</v>
      </c>
      <c r="C27" s="62">
        <v>27</v>
      </c>
      <c r="D27" s="120">
        <v>424631097562601</v>
      </c>
      <c r="E27" s="121">
        <v>42110</v>
      </c>
      <c r="F27" s="62" t="s">
        <v>1</v>
      </c>
      <c r="G27" s="119" t="s">
        <v>148</v>
      </c>
      <c r="H27" s="26">
        <v>1333.7</v>
      </c>
      <c r="I27" s="26">
        <v>1237.4000000000001</v>
      </c>
      <c r="J27" s="26">
        <f t="shared" si="2"/>
        <v>7.2205143585513953</v>
      </c>
      <c r="K27" s="27">
        <v>1.6</v>
      </c>
      <c r="L27" s="27">
        <v>2.9</v>
      </c>
      <c r="M27" s="27">
        <v>7.4</v>
      </c>
      <c r="N27" s="27">
        <v>19.3</v>
      </c>
      <c r="O27" s="27">
        <v>36.1</v>
      </c>
      <c r="P27" s="27">
        <v>14.4</v>
      </c>
      <c r="Q27" s="27">
        <v>8.3000000000000007</v>
      </c>
      <c r="R27" s="28">
        <v>9.8000000000000007</v>
      </c>
      <c r="S27" s="28">
        <f t="shared" si="0"/>
        <v>69.800000000000011</v>
      </c>
      <c r="T27" s="28">
        <f t="shared" si="0"/>
        <v>58.8</v>
      </c>
      <c r="U27" s="2">
        <f t="shared" si="1"/>
        <v>2.3112582781456967</v>
      </c>
      <c r="V27" s="28">
        <v>0.2</v>
      </c>
      <c r="W27" s="28">
        <v>10</v>
      </c>
      <c r="X27" s="28">
        <v>18.3</v>
      </c>
      <c r="Y27" s="28">
        <v>32.700000000000003</v>
      </c>
      <c r="Z27" s="28">
        <v>68.8</v>
      </c>
      <c r="AA27" s="28">
        <v>88.1</v>
      </c>
      <c r="AB27" s="28">
        <v>95.5</v>
      </c>
      <c r="AC27" s="28">
        <v>98.4</v>
      </c>
      <c r="AD27" s="131">
        <v>0.21199999999999999</v>
      </c>
      <c r="AE27" s="132">
        <v>0.35399999999999998</v>
      </c>
      <c r="AF27" s="131">
        <v>0.64</v>
      </c>
      <c r="AG27" s="132">
        <v>0.40300000000000002</v>
      </c>
      <c r="AH27" s="132">
        <v>0.21299999999999999</v>
      </c>
      <c r="AI27" s="32">
        <v>0.72899999999999998</v>
      </c>
      <c r="AJ27" s="31">
        <v>0.72</v>
      </c>
      <c r="AK27" s="31">
        <v>0.65200000000000002</v>
      </c>
      <c r="AL27" s="2"/>
      <c r="AM27" s="59">
        <f t="shared" si="3"/>
        <v>0</v>
      </c>
      <c r="AN27" s="59">
        <f t="shared" si="4"/>
        <v>1</v>
      </c>
    </row>
    <row r="28" spans="1:40" ht="12.75" x14ac:dyDescent="0.2">
      <c r="A28" s="8"/>
      <c r="B28" s="23" t="s">
        <v>7</v>
      </c>
      <c r="C28" s="7">
        <v>28</v>
      </c>
      <c r="D28" s="5">
        <v>424615097571601</v>
      </c>
      <c r="E28" s="4">
        <v>42108</v>
      </c>
      <c r="F28" s="7" t="s">
        <v>1</v>
      </c>
      <c r="G28" s="38" t="s">
        <v>70</v>
      </c>
      <c r="H28" s="25">
        <v>1171</v>
      </c>
      <c r="I28" s="26">
        <v>788.8</v>
      </c>
      <c r="J28" s="26">
        <f t="shared" si="2"/>
        <v>32.638770281810423</v>
      </c>
      <c r="K28" s="27">
        <v>0.7</v>
      </c>
      <c r="L28" s="27">
        <v>1.2</v>
      </c>
      <c r="M28" s="27">
        <v>2.8</v>
      </c>
      <c r="N28" s="27">
        <v>6.5</v>
      </c>
      <c r="O28" s="27">
        <v>15.4</v>
      </c>
      <c r="P28" s="27">
        <v>13.8</v>
      </c>
      <c r="Q28" s="27">
        <v>17.600000000000001</v>
      </c>
      <c r="R28" s="28">
        <v>40.799999999999997</v>
      </c>
      <c r="S28" s="28">
        <f t="shared" si="0"/>
        <v>35.700000000000003</v>
      </c>
      <c r="T28" s="28">
        <f t="shared" si="0"/>
        <v>46.800000000000004</v>
      </c>
      <c r="U28" s="2">
        <f t="shared" si="1"/>
        <v>0.55520995334370149</v>
      </c>
      <c r="V28" s="28">
        <v>1.2</v>
      </c>
      <c r="W28" s="28">
        <v>42</v>
      </c>
      <c r="X28" s="28">
        <v>59.6</v>
      </c>
      <c r="Y28" s="28">
        <v>73.400000000000006</v>
      </c>
      <c r="Z28" s="28">
        <v>88.8</v>
      </c>
      <c r="AA28" s="28">
        <v>95.3</v>
      </c>
      <c r="AB28" s="28">
        <v>98.1</v>
      </c>
      <c r="AC28" s="28">
        <v>99.3</v>
      </c>
      <c r="AD28" s="36">
        <v>0.15</v>
      </c>
      <c r="AE28" s="37">
        <v>0.22800000000000001</v>
      </c>
      <c r="AF28" s="36">
        <v>0.44400000000000001</v>
      </c>
      <c r="AG28" s="37">
        <v>0.27600000000000002</v>
      </c>
      <c r="AH28" s="37">
        <v>0.17</v>
      </c>
      <c r="AI28" s="32">
        <v>0.72</v>
      </c>
      <c r="AJ28" s="31">
        <v>0.68899999999999995</v>
      </c>
      <c r="AK28" s="31">
        <v>0.63200000000000001</v>
      </c>
      <c r="AL28" s="33"/>
      <c r="AM28" s="8">
        <f t="shared" si="3"/>
        <v>0</v>
      </c>
      <c r="AN28" s="8">
        <f t="shared" si="4"/>
        <v>0</v>
      </c>
    </row>
    <row r="29" spans="1:40" ht="12.75" x14ac:dyDescent="0.2">
      <c r="A29" s="8"/>
      <c r="B29" s="23" t="s">
        <v>7</v>
      </c>
      <c r="C29" s="7">
        <v>29</v>
      </c>
      <c r="D29" s="5">
        <v>424615097571601</v>
      </c>
      <c r="E29" s="4">
        <v>42108</v>
      </c>
      <c r="F29" s="7" t="s">
        <v>1</v>
      </c>
      <c r="G29" s="38" t="s">
        <v>71</v>
      </c>
      <c r="H29" s="25">
        <v>250.5</v>
      </c>
      <c r="I29" s="26">
        <v>144.19999999999999</v>
      </c>
      <c r="J29" s="26">
        <f t="shared" si="2"/>
        <v>42.435129740518967</v>
      </c>
      <c r="K29" s="27">
        <v>0.7</v>
      </c>
      <c r="L29" s="27">
        <v>1</v>
      </c>
      <c r="M29" s="27">
        <v>1.1000000000000001</v>
      </c>
      <c r="N29" s="27">
        <v>1.6</v>
      </c>
      <c r="O29" s="27">
        <v>8.3000000000000007</v>
      </c>
      <c r="P29" s="27">
        <v>12.8</v>
      </c>
      <c r="Q29" s="27">
        <v>18.399999999999999</v>
      </c>
      <c r="R29" s="28">
        <v>54.7</v>
      </c>
      <c r="S29" s="28">
        <f t="shared" si="0"/>
        <v>22.700000000000003</v>
      </c>
      <c r="T29" s="28">
        <f t="shared" si="0"/>
        <v>39.5</v>
      </c>
      <c r="U29" s="2">
        <f t="shared" si="1"/>
        <v>0.29366106080206988</v>
      </c>
      <c r="V29" s="28">
        <v>1.4</v>
      </c>
      <c r="W29" s="28">
        <v>56.1</v>
      </c>
      <c r="X29" s="28">
        <v>74.5</v>
      </c>
      <c r="Y29" s="28">
        <v>87.3</v>
      </c>
      <c r="Z29" s="28">
        <v>95.6</v>
      </c>
      <c r="AA29" s="28">
        <v>97.2</v>
      </c>
      <c r="AB29" s="28">
        <v>98.3</v>
      </c>
      <c r="AC29" s="28">
        <v>99.3</v>
      </c>
      <c r="AD29" s="36">
        <v>0.13900000000000001</v>
      </c>
      <c r="AE29" s="37">
        <v>0.20300000000000001</v>
      </c>
      <c r="AF29" s="36">
        <v>0.31900000000000001</v>
      </c>
      <c r="AG29" s="37">
        <v>0.23499999999999999</v>
      </c>
      <c r="AH29" s="37">
        <v>0.156</v>
      </c>
      <c r="AI29" s="32">
        <v>0.70499999999999996</v>
      </c>
      <c r="AJ29" s="31">
        <v>0.56799999999999995</v>
      </c>
      <c r="AK29" s="31">
        <v>0.60499999999999998</v>
      </c>
      <c r="AL29" s="33"/>
      <c r="AM29" s="8">
        <f t="shared" si="3"/>
        <v>1</v>
      </c>
      <c r="AN29" s="8">
        <f t="shared" si="4"/>
        <v>0</v>
      </c>
    </row>
    <row r="30" spans="1:40" ht="12.75" x14ac:dyDescent="0.2">
      <c r="A30" s="8"/>
      <c r="B30" s="23" t="s">
        <v>165</v>
      </c>
      <c r="C30" s="7">
        <v>30</v>
      </c>
      <c r="D30" s="5">
        <v>424613097570801</v>
      </c>
      <c r="E30" s="4">
        <v>42108</v>
      </c>
      <c r="F30" s="7" t="s">
        <v>1</v>
      </c>
      <c r="G30" s="38" t="s">
        <v>72</v>
      </c>
      <c r="H30" s="25">
        <v>1186.8</v>
      </c>
      <c r="I30" s="26">
        <v>1140.2</v>
      </c>
      <c r="J30" s="26">
        <f t="shared" si="2"/>
        <v>3.9265251095382467</v>
      </c>
      <c r="K30" s="27">
        <v>0.2</v>
      </c>
      <c r="L30" s="27">
        <v>0.5</v>
      </c>
      <c r="M30" s="27">
        <v>0.7</v>
      </c>
      <c r="N30" s="27">
        <v>2.6</v>
      </c>
      <c r="O30" s="27">
        <v>14.6</v>
      </c>
      <c r="P30" s="27">
        <v>21.3</v>
      </c>
      <c r="Q30" s="27">
        <v>22.4</v>
      </c>
      <c r="R30" s="28">
        <v>36.5</v>
      </c>
      <c r="S30" s="28">
        <f t="shared" si="0"/>
        <v>38.5</v>
      </c>
      <c r="T30" s="28">
        <f t="shared" si="0"/>
        <v>58.3</v>
      </c>
      <c r="U30" s="2">
        <f t="shared" si="1"/>
        <v>0.62601626016260159</v>
      </c>
      <c r="V30" s="28">
        <v>1.2</v>
      </c>
      <c r="W30" s="28">
        <v>37.700000000000003</v>
      </c>
      <c r="X30" s="28">
        <v>60.1</v>
      </c>
      <c r="Y30" s="28">
        <v>81.400000000000006</v>
      </c>
      <c r="Z30" s="28">
        <v>96</v>
      </c>
      <c r="AA30" s="28">
        <v>98.6</v>
      </c>
      <c r="AB30" s="28">
        <v>99.3</v>
      </c>
      <c r="AC30" s="28">
        <v>99.8</v>
      </c>
      <c r="AD30" s="36">
        <v>0.156</v>
      </c>
      <c r="AE30" s="37">
        <v>0.23200000000000001</v>
      </c>
      <c r="AF30" s="36">
        <v>0.34200000000000003</v>
      </c>
      <c r="AG30" s="37">
        <v>0.25</v>
      </c>
      <c r="AH30" s="37">
        <v>0.113</v>
      </c>
      <c r="AI30" s="32">
        <v>0.72</v>
      </c>
      <c r="AJ30" s="31">
        <v>0.69499999999999995</v>
      </c>
      <c r="AK30" s="31">
        <v>0.63300000000000001</v>
      </c>
      <c r="AL30" s="33"/>
      <c r="AM30" s="8">
        <f t="shared" si="3"/>
        <v>0</v>
      </c>
      <c r="AN30" s="8">
        <f t="shared" si="4"/>
        <v>1</v>
      </c>
    </row>
    <row r="31" spans="1:40" ht="12.75" x14ac:dyDescent="0.2">
      <c r="A31" s="8"/>
      <c r="B31" s="23" t="s">
        <v>165</v>
      </c>
      <c r="C31" s="7">
        <v>31</v>
      </c>
      <c r="D31" s="5">
        <v>424613097570801</v>
      </c>
      <c r="E31" s="4">
        <v>42108</v>
      </c>
      <c r="F31" s="7" t="s">
        <v>1</v>
      </c>
      <c r="G31" s="38" t="s">
        <v>52</v>
      </c>
      <c r="H31" s="25">
        <v>1321.4</v>
      </c>
      <c r="I31" s="26">
        <v>1282</v>
      </c>
      <c r="J31" s="26">
        <f t="shared" si="2"/>
        <v>2.9816860905100717</v>
      </c>
      <c r="K31" s="27">
        <v>0.2</v>
      </c>
      <c r="L31" s="27">
        <v>0.2</v>
      </c>
      <c r="M31" s="27">
        <v>1.2</v>
      </c>
      <c r="N31" s="27">
        <v>6</v>
      </c>
      <c r="O31" s="27">
        <v>26.1</v>
      </c>
      <c r="P31" s="27">
        <v>21.1</v>
      </c>
      <c r="Q31" s="27">
        <v>17.5</v>
      </c>
      <c r="R31" s="28">
        <v>27.1</v>
      </c>
      <c r="S31" s="28">
        <f t="shared" si="0"/>
        <v>53.2</v>
      </c>
      <c r="T31" s="28">
        <f t="shared" si="0"/>
        <v>64.7</v>
      </c>
      <c r="U31" s="2">
        <f t="shared" si="1"/>
        <v>1.1367521367521369</v>
      </c>
      <c r="V31" s="28">
        <v>0.6</v>
      </c>
      <c r="W31" s="28">
        <v>27.7</v>
      </c>
      <c r="X31" s="28">
        <v>45.2</v>
      </c>
      <c r="Y31" s="28">
        <v>66.3</v>
      </c>
      <c r="Z31" s="28">
        <v>92.4</v>
      </c>
      <c r="AA31" s="28">
        <v>98.4</v>
      </c>
      <c r="AB31" s="28">
        <v>99.6</v>
      </c>
      <c r="AC31" s="28">
        <v>99.8</v>
      </c>
      <c r="AD31" s="36">
        <v>0.16800000000000001</v>
      </c>
      <c r="AE31" s="37">
        <v>0.26100000000000001</v>
      </c>
      <c r="AF31" s="36">
        <v>0.40200000000000002</v>
      </c>
      <c r="AG31" s="37">
        <v>0.27900000000000003</v>
      </c>
      <c r="AH31" s="37">
        <v>0.11600000000000001</v>
      </c>
      <c r="AI31" s="32">
        <v>0.72099999999999997</v>
      </c>
      <c r="AJ31" s="31">
        <v>0.72199999999999998</v>
      </c>
      <c r="AK31" s="31">
        <v>0.63500000000000001</v>
      </c>
      <c r="AL31" s="33"/>
      <c r="AM31" s="8">
        <f t="shared" si="3"/>
        <v>0</v>
      </c>
      <c r="AN31" s="8">
        <f t="shared" si="4"/>
        <v>1</v>
      </c>
    </row>
    <row r="32" spans="1:40" ht="12.75" x14ac:dyDescent="0.2">
      <c r="A32" s="8"/>
      <c r="B32" s="23" t="s">
        <v>165</v>
      </c>
      <c r="C32" s="7">
        <v>32</v>
      </c>
      <c r="D32" s="5">
        <v>424613097570801</v>
      </c>
      <c r="E32" s="4">
        <v>42108</v>
      </c>
      <c r="F32" s="7" t="s">
        <v>1</v>
      </c>
      <c r="G32" s="38" t="s">
        <v>73</v>
      </c>
      <c r="H32" s="25">
        <v>1337</v>
      </c>
      <c r="I32" s="26">
        <v>1061.7</v>
      </c>
      <c r="J32" s="26">
        <f t="shared" si="2"/>
        <v>20.59087509349289</v>
      </c>
      <c r="K32" s="27">
        <v>0.3</v>
      </c>
      <c r="L32" s="27">
        <v>0.4</v>
      </c>
      <c r="M32" s="27">
        <v>1</v>
      </c>
      <c r="N32" s="27">
        <v>3.7</v>
      </c>
      <c r="O32" s="27">
        <v>16.5</v>
      </c>
      <c r="P32" s="27">
        <v>18.7</v>
      </c>
      <c r="Q32" s="27">
        <v>20.7</v>
      </c>
      <c r="R32" s="28">
        <v>38.1</v>
      </c>
      <c r="S32" s="28">
        <f t="shared" si="0"/>
        <v>38.9</v>
      </c>
      <c r="T32" s="28">
        <f t="shared" si="0"/>
        <v>55.900000000000006</v>
      </c>
      <c r="U32" s="2">
        <f t="shared" si="1"/>
        <v>0.63666121112929619</v>
      </c>
      <c r="V32" s="28">
        <v>0.6</v>
      </c>
      <c r="W32" s="28">
        <v>38.700000000000003</v>
      </c>
      <c r="X32" s="28">
        <v>59.4</v>
      </c>
      <c r="Y32" s="28">
        <v>78.099999999999994</v>
      </c>
      <c r="Z32" s="28">
        <v>94.6</v>
      </c>
      <c r="AA32" s="28">
        <v>98.3</v>
      </c>
      <c r="AB32" s="28">
        <v>99.3</v>
      </c>
      <c r="AC32" s="28">
        <v>99.7</v>
      </c>
      <c r="AD32" s="36">
        <v>0.159</v>
      </c>
      <c r="AE32" s="37">
        <v>0.23200000000000001</v>
      </c>
      <c r="AF32" s="36">
        <v>0.36499999999999999</v>
      </c>
      <c r="AG32" s="37">
        <v>0.25600000000000001</v>
      </c>
      <c r="AH32" s="37">
        <v>0.121</v>
      </c>
      <c r="AI32" s="32">
        <v>0.72</v>
      </c>
      <c r="AJ32" s="31">
        <v>0.70599999999999996</v>
      </c>
      <c r="AK32" s="31">
        <v>0.63300000000000001</v>
      </c>
      <c r="AL32" s="33"/>
      <c r="AM32" s="8">
        <f t="shared" si="3"/>
        <v>0</v>
      </c>
      <c r="AN32" s="8">
        <f t="shared" si="4"/>
        <v>1</v>
      </c>
    </row>
    <row r="33" spans="1:40" ht="12.75" x14ac:dyDescent="0.2">
      <c r="A33" s="8"/>
      <c r="B33" s="23" t="s">
        <v>155</v>
      </c>
      <c r="C33" s="7">
        <v>33</v>
      </c>
      <c r="D33" s="5">
        <v>424628097562801</v>
      </c>
      <c r="E33" s="4">
        <v>42110</v>
      </c>
      <c r="F33" s="7" t="s">
        <v>1</v>
      </c>
      <c r="G33" s="38" t="s">
        <v>74</v>
      </c>
      <c r="H33" s="25">
        <v>1287.4000000000001</v>
      </c>
      <c r="I33" s="26">
        <v>959</v>
      </c>
      <c r="J33" s="26">
        <f t="shared" si="2"/>
        <v>25.508777380767441</v>
      </c>
      <c r="K33" s="27">
        <v>0.2</v>
      </c>
      <c r="L33" s="27">
        <v>8.6999999999999993</v>
      </c>
      <c r="M33" s="27">
        <v>12.6</v>
      </c>
      <c r="N33" s="27">
        <v>23.4</v>
      </c>
      <c r="O33" s="27">
        <v>42.1</v>
      </c>
      <c r="P33" s="27">
        <v>11.1</v>
      </c>
      <c r="Q33" s="27">
        <v>1.5</v>
      </c>
      <c r="R33" s="28">
        <v>0.2</v>
      </c>
      <c r="S33" s="28">
        <f t="shared" si="0"/>
        <v>76.599999999999994</v>
      </c>
      <c r="T33" s="28">
        <f t="shared" si="0"/>
        <v>54.7</v>
      </c>
      <c r="U33" s="2">
        <f t="shared" si="1"/>
        <v>3.2735042735042725</v>
      </c>
      <c r="V33" s="28">
        <v>0.2</v>
      </c>
      <c r="W33" s="28">
        <v>8.9</v>
      </c>
      <c r="X33" s="28">
        <v>21.5</v>
      </c>
      <c r="Y33" s="28">
        <v>44.9</v>
      </c>
      <c r="Z33" s="28">
        <v>87</v>
      </c>
      <c r="AA33" s="28">
        <v>98.1</v>
      </c>
      <c r="AB33" s="28">
        <v>99.6</v>
      </c>
      <c r="AC33" s="28">
        <v>99.8</v>
      </c>
      <c r="AD33" s="36">
        <v>0.216</v>
      </c>
      <c r="AE33" s="37">
        <v>0.311</v>
      </c>
      <c r="AF33" s="36">
        <v>0.44600000000000001</v>
      </c>
      <c r="AG33" s="37">
        <v>0.32600000000000001</v>
      </c>
      <c r="AH33" s="37">
        <v>0.109</v>
      </c>
      <c r="AI33" s="32">
        <v>0.72799999999999998</v>
      </c>
      <c r="AJ33" s="31">
        <v>0.749</v>
      </c>
      <c r="AK33" s="31">
        <v>0.64900000000000002</v>
      </c>
      <c r="AL33" s="33"/>
      <c r="AM33" s="8">
        <f t="shared" si="3"/>
        <v>0</v>
      </c>
      <c r="AN33" s="8">
        <f t="shared" si="4"/>
        <v>1</v>
      </c>
    </row>
    <row r="34" spans="1:40" ht="12.75" x14ac:dyDescent="0.2">
      <c r="A34" s="8"/>
      <c r="B34" s="23" t="s">
        <v>155</v>
      </c>
      <c r="C34" s="7">
        <v>34</v>
      </c>
      <c r="D34" s="5">
        <v>424628097562801</v>
      </c>
      <c r="E34" s="4">
        <v>42110</v>
      </c>
      <c r="F34" s="7" t="s">
        <v>1</v>
      </c>
      <c r="G34" s="38" t="s">
        <v>75</v>
      </c>
      <c r="H34" s="25">
        <v>448.1</v>
      </c>
      <c r="I34" s="26">
        <v>371.2</v>
      </c>
      <c r="J34" s="26">
        <f t="shared" si="2"/>
        <v>17.161347913412193</v>
      </c>
      <c r="K34" s="27">
        <v>1.5</v>
      </c>
      <c r="L34" s="27">
        <v>1.3</v>
      </c>
      <c r="M34" s="27">
        <v>2.9</v>
      </c>
      <c r="N34" s="27">
        <v>8.1</v>
      </c>
      <c r="O34" s="27">
        <v>22.6</v>
      </c>
      <c r="P34" s="27">
        <v>18</v>
      </c>
      <c r="Q34" s="27">
        <v>14.5</v>
      </c>
      <c r="R34" s="28">
        <v>27.2</v>
      </c>
      <c r="S34" s="28">
        <f t="shared" si="0"/>
        <v>48.7</v>
      </c>
      <c r="T34" s="28">
        <f t="shared" si="0"/>
        <v>55.1</v>
      </c>
      <c r="U34" s="2">
        <f t="shared" si="1"/>
        <v>0.94931773879142312</v>
      </c>
      <c r="V34" s="28">
        <v>3.9</v>
      </c>
      <c r="W34" s="28">
        <v>31.1</v>
      </c>
      <c r="X34" s="28">
        <v>45.6</v>
      </c>
      <c r="Y34" s="28">
        <v>63.6</v>
      </c>
      <c r="Z34" s="28">
        <v>86.2</v>
      </c>
      <c r="AA34" s="28">
        <v>94.3</v>
      </c>
      <c r="AB34" s="28">
        <v>97.2</v>
      </c>
      <c r="AC34" s="28">
        <v>98.5</v>
      </c>
      <c r="AD34" s="36">
        <v>0.13500000000000001</v>
      </c>
      <c r="AE34" s="37">
        <v>0.26100000000000001</v>
      </c>
      <c r="AF34" s="36">
        <v>0.47799999999999998</v>
      </c>
      <c r="AG34" s="37">
        <v>0.30499999999999999</v>
      </c>
      <c r="AH34" s="37">
        <v>0.21099999999999999</v>
      </c>
      <c r="AI34" s="32">
        <v>0.72199999999999998</v>
      </c>
      <c r="AJ34" s="31">
        <v>0.69399999999999995</v>
      </c>
      <c r="AK34" s="31">
        <v>0.63700000000000001</v>
      </c>
      <c r="AL34" s="33"/>
      <c r="AM34" s="8">
        <f t="shared" si="3"/>
        <v>0</v>
      </c>
      <c r="AN34" s="8">
        <f t="shared" si="4"/>
        <v>1</v>
      </c>
    </row>
    <row r="35" spans="1:40" ht="12.75" x14ac:dyDescent="0.2">
      <c r="A35" s="8"/>
      <c r="B35" s="23" t="s">
        <v>156</v>
      </c>
      <c r="C35" s="7">
        <v>38</v>
      </c>
      <c r="D35" s="5">
        <v>424628097572701</v>
      </c>
      <c r="E35" s="4">
        <v>42108</v>
      </c>
      <c r="F35" s="7" t="s">
        <v>1</v>
      </c>
      <c r="G35" s="38" t="s">
        <v>76</v>
      </c>
      <c r="H35" s="25">
        <v>1265.8</v>
      </c>
      <c r="I35" s="26">
        <v>1202.4000000000001</v>
      </c>
      <c r="J35" s="26">
        <f t="shared" si="2"/>
        <v>5.008690156422805</v>
      </c>
      <c r="K35" s="27">
        <v>0</v>
      </c>
      <c r="L35" s="27">
        <v>0.2</v>
      </c>
      <c r="M35" s="27">
        <v>0.9</v>
      </c>
      <c r="N35" s="27">
        <v>5.4</v>
      </c>
      <c r="O35" s="27">
        <v>33.200000000000003</v>
      </c>
      <c r="P35" s="27">
        <v>26.8</v>
      </c>
      <c r="Q35" s="27">
        <v>17.399999999999999</v>
      </c>
      <c r="R35" s="28">
        <v>15.8</v>
      </c>
      <c r="S35" s="28">
        <f t="shared" si="0"/>
        <v>65.400000000000006</v>
      </c>
      <c r="T35" s="28">
        <f t="shared" si="0"/>
        <v>77.400000000000006</v>
      </c>
      <c r="U35" s="2">
        <f t="shared" si="1"/>
        <v>1.8901734104046248</v>
      </c>
      <c r="V35" s="28">
        <v>0.3</v>
      </c>
      <c r="W35" s="28">
        <v>16.100000000000001</v>
      </c>
      <c r="X35" s="28">
        <v>33.5</v>
      </c>
      <c r="Y35" s="28">
        <v>60.3</v>
      </c>
      <c r="Z35" s="28">
        <v>93.5</v>
      </c>
      <c r="AA35" s="28">
        <v>98.9</v>
      </c>
      <c r="AB35" s="28">
        <v>99.8</v>
      </c>
      <c r="AC35" s="28">
        <v>100</v>
      </c>
      <c r="AD35" s="36">
        <v>0.19400000000000001</v>
      </c>
      <c r="AE35" s="37">
        <v>0.28100000000000003</v>
      </c>
      <c r="AF35" s="36">
        <v>0.39400000000000002</v>
      </c>
      <c r="AG35" s="37">
        <v>0.29199999999999998</v>
      </c>
      <c r="AH35" s="37">
        <v>9.2999999999999999E-2</v>
      </c>
      <c r="AI35" s="32">
        <v>0.72299999999999998</v>
      </c>
      <c r="AJ35" s="31">
        <v>0.72299999999999998</v>
      </c>
      <c r="AK35" s="31">
        <v>0.64</v>
      </c>
      <c r="AL35" s="33"/>
      <c r="AM35" s="8">
        <f t="shared" si="3"/>
        <v>0</v>
      </c>
      <c r="AN35" s="8">
        <f t="shared" si="4"/>
        <v>1</v>
      </c>
    </row>
    <row r="36" spans="1:40" ht="12.75" x14ac:dyDescent="0.2">
      <c r="A36" s="8"/>
      <c r="B36" s="23" t="s">
        <v>156</v>
      </c>
      <c r="C36" s="7">
        <v>40</v>
      </c>
      <c r="D36" s="5">
        <v>424628097572701</v>
      </c>
      <c r="E36" s="4">
        <v>42108</v>
      </c>
      <c r="F36" s="7" t="s">
        <v>1</v>
      </c>
      <c r="G36" s="38" t="s">
        <v>77</v>
      </c>
      <c r="H36" s="25">
        <v>492.3</v>
      </c>
      <c r="I36" s="26">
        <v>319.3</v>
      </c>
      <c r="J36" s="26">
        <f t="shared" si="2"/>
        <v>35.141174080845012</v>
      </c>
      <c r="K36" s="27">
        <v>1.7</v>
      </c>
      <c r="L36" s="27">
        <v>1.7</v>
      </c>
      <c r="M36" s="27">
        <v>2</v>
      </c>
      <c r="N36" s="27">
        <v>3.9</v>
      </c>
      <c r="O36" s="27">
        <v>9</v>
      </c>
      <c r="P36" s="27">
        <v>8.4</v>
      </c>
      <c r="Q36" s="27">
        <v>10.4</v>
      </c>
      <c r="R36" s="28">
        <v>50.7</v>
      </c>
      <c r="S36" s="28">
        <f t="shared" si="0"/>
        <v>21.3</v>
      </c>
      <c r="T36" s="28">
        <f t="shared" si="0"/>
        <v>27.799999999999997</v>
      </c>
      <c r="U36" s="2">
        <f t="shared" si="1"/>
        <v>0.27064803049555275</v>
      </c>
      <c r="V36" s="28">
        <v>12.2</v>
      </c>
      <c r="W36" s="28">
        <v>62.9</v>
      </c>
      <c r="X36" s="28">
        <v>73.3</v>
      </c>
      <c r="Y36" s="28">
        <v>81.7</v>
      </c>
      <c r="Z36" s="28">
        <v>90.7</v>
      </c>
      <c r="AA36" s="28">
        <v>94.6</v>
      </c>
      <c r="AB36" s="28">
        <v>96.6</v>
      </c>
      <c r="AC36" s="28">
        <v>98.3</v>
      </c>
      <c r="AD36" s="36">
        <v>0.1</v>
      </c>
      <c r="AE36" s="37">
        <v>0.18</v>
      </c>
      <c r="AF36" s="36">
        <v>0.40899999999999997</v>
      </c>
      <c r="AG36" s="37">
        <v>0.24199999999999999</v>
      </c>
      <c r="AH36" s="37">
        <v>0.223</v>
      </c>
      <c r="AI36" s="32">
        <v>0.71299999999999997</v>
      </c>
      <c r="AJ36" s="31">
        <v>0.6</v>
      </c>
      <c r="AK36" s="31">
        <v>0.621</v>
      </c>
      <c r="AL36" s="33"/>
      <c r="AM36" s="8">
        <f t="shared" si="3"/>
        <v>1</v>
      </c>
      <c r="AN36" s="8">
        <f t="shared" si="4"/>
        <v>0</v>
      </c>
    </row>
    <row r="37" spans="1:40" ht="12.75" x14ac:dyDescent="0.2">
      <c r="A37" s="8"/>
      <c r="B37" s="23" t="s">
        <v>156</v>
      </c>
      <c r="C37" s="7">
        <v>41</v>
      </c>
      <c r="D37" s="5">
        <v>424628097572701</v>
      </c>
      <c r="E37" s="4">
        <v>42108</v>
      </c>
      <c r="F37" s="7" t="s">
        <v>1</v>
      </c>
      <c r="G37" s="38" t="s">
        <v>78</v>
      </c>
      <c r="H37" s="25">
        <v>1254.8</v>
      </c>
      <c r="I37" s="26">
        <v>1213.9000000000001</v>
      </c>
      <c r="J37" s="26">
        <f t="shared" si="2"/>
        <v>3.2594835830411113</v>
      </c>
      <c r="K37" s="27">
        <v>2</v>
      </c>
      <c r="L37" s="27">
        <v>2.9</v>
      </c>
      <c r="M37" s="27">
        <v>6.6</v>
      </c>
      <c r="N37" s="27">
        <v>15.1</v>
      </c>
      <c r="O37" s="27">
        <v>27.3</v>
      </c>
      <c r="P37" s="27">
        <v>16.3</v>
      </c>
      <c r="Q37" s="27">
        <v>13.4</v>
      </c>
      <c r="R37" s="28">
        <v>16.100000000000001</v>
      </c>
      <c r="S37" s="28">
        <f t="shared" si="0"/>
        <v>58.7</v>
      </c>
      <c r="T37" s="28">
        <f t="shared" si="0"/>
        <v>57</v>
      </c>
      <c r="U37" s="2">
        <f t="shared" si="1"/>
        <v>1.4213075060532689</v>
      </c>
      <c r="V37" s="28">
        <v>0.3</v>
      </c>
      <c r="W37" s="28">
        <v>16.399999999999999</v>
      </c>
      <c r="X37" s="28">
        <v>29.8</v>
      </c>
      <c r="Y37" s="28">
        <v>46.1</v>
      </c>
      <c r="Z37" s="28">
        <v>73.400000000000006</v>
      </c>
      <c r="AA37" s="28">
        <v>88.5</v>
      </c>
      <c r="AB37" s="28">
        <v>95.1</v>
      </c>
      <c r="AC37" s="28">
        <v>98</v>
      </c>
      <c r="AD37" s="36">
        <v>0.191</v>
      </c>
      <c r="AE37" s="37">
        <v>0.314</v>
      </c>
      <c r="AF37" s="36">
        <v>0.63500000000000001</v>
      </c>
      <c r="AG37" s="37">
        <v>0.38100000000000001</v>
      </c>
      <c r="AH37" s="37">
        <v>0.23699999999999999</v>
      </c>
      <c r="AI37" s="32">
        <v>0.72299999999999998</v>
      </c>
      <c r="AJ37" s="31">
        <v>0.68799999999999994</v>
      </c>
      <c r="AK37" s="31">
        <v>0.63900000000000001</v>
      </c>
      <c r="AL37" s="33"/>
      <c r="AM37" s="8">
        <f t="shared" si="3"/>
        <v>0</v>
      </c>
      <c r="AN37" s="8">
        <f t="shared" si="4"/>
        <v>1</v>
      </c>
    </row>
    <row r="38" spans="1:40" ht="12.75" x14ac:dyDescent="0.2">
      <c r="A38" s="8"/>
      <c r="B38" s="23" t="s">
        <v>157</v>
      </c>
      <c r="C38" s="7">
        <v>42</v>
      </c>
      <c r="D38" s="5">
        <v>424634097570701</v>
      </c>
      <c r="E38" s="4">
        <v>42108</v>
      </c>
      <c r="F38" s="7" t="s">
        <v>1</v>
      </c>
      <c r="G38" s="38" t="s">
        <v>79</v>
      </c>
      <c r="H38" s="25">
        <v>1186.2</v>
      </c>
      <c r="I38" s="26">
        <v>1120.5999999999999</v>
      </c>
      <c r="J38" s="26">
        <f t="shared" si="2"/>
        <v>5.5302647108413536</v>
      </c>
      <c r="K38" s="27">
        <v>0</v>
      </c>
      <c r="L38" s="27">
        <v>0.2</v>
      </c>
      <c r="M38" s="27">
        <v>0.7</v>
      </c>
      <c r="N38" s="27">
        <v>5.0999999999999996</v>
      </c>
      <c r="O38" s="27">
        <v>27.7</v>
      </c>
      <c r="P38" s="27">
        <v>24.6</v>
      </c>
      <c r="Q38" s="27">
        <v>19</v>
      </c>
      <c r="R38" s="28">
        <v>22</v>
      </c>
      <c r="S38" s="28">
        <f t="shared" si="0"/>
        <v>57.4</v>
      </c>
      <c r="T38" s="28">
        <f t="shared" si="0"/>
        <v>71.3</v>
      </c>
      <c r="U38" s="2">
        <f t="shared" si="1"/>
        <v>1.3474178403755868</v>
      </c>
      <c r="V38" s="28">
        <v>0.7</v>
      </c>
      <c r="W38" s="28">
        <v>22.7</v>
      </c>
      <c r="X38" s="28">
        <v>41.7</v>
      </c>
      <c r="Y38" s="28">
        <v>66.3</v>
      </c>
      <c r="Z38" s="28">
        <v>94</v>
      </c>
      <c r="AA38" s="28">
        <v>99.1</v>
      </c>
      <c r="AB38" s="28">
        <v>99.8</v>
      </c>
      <c r="AC38" s="28">
        <v>100</v>
      </c>
      <c r="AD38" s="36">
        <v>0.17699999999999999</v>
      </c>
      <c r="AE38" s="37">
        <v>0.26600000000000001</v>
      </c>
      <c r="AF38" s="36">
        <v>0.38900000000000001</v>
      </c>
      <c r="AG38" s="37">
        <v>0.27800000000000002</v>
      </c>
      <c r="AH38" s="37">
        <v>9.6000000000000002E-2</v>
      </c>
      <c r="AI38" s="32">
        <v>0.72199999999999998</v>
      </c>
      <c r="AJ38" s="31">
        <v>0.72099999999999997</v>
      </c>
      <c r="AK38" s="31">
        <v>0.63700000000000001</v>
      </c>
      <c r="AL38" s="33"/>
      <c r="AM38" s="8">
        <f t="shared" si="3"/>
        <v>0</v>
      </c>
      <c r="AN38" s="8">
        <f t="shared" si="4"/>
        <v>1</v>
      </c>
    </row>
    <row r="39" spans="1:40" ht="12.75" x14ac:dyDescent="0.2">
      <c r="A39" s="8"/>
      <c r="B39" s="23" t="s">
        <v>157</v>
      </c>
      <c r="C39" s="7">
        <v>43</v>
      </c>
      <c r="D39" s="5">
        <v>424634097570701</v>
      </c>
      <c r="E39" s="4">
        <v>42108</v>
      </c>
      <c r="F39" s="7" t="s">
        <v>1</v>
      </c>
      <c r="G39" s="38" t="s">
        <v>80</v>
      </c>
      <c r="H39" s="25">
        <v>606.70000000000005</v>
      </c>
      <c r="I39" s="26">
        <v>523</v>
      </c>
      <c r="J39" s="26">
        <f t="shared" si="2"/>
        <v>13.795945277731997</v>
      </c>
      <c r="K39" s="27">
        <v>0.1</v>
      </c>
      <c r="L39" s="27">
        <v>0.1</v>
      </c>
      <c r="M39" s="27">
        <v>0.4</v>
      </c>
      <c r="N39" s="27">
        <v>1.6</v>
      </c>
      <c r="O39" s="27">
        <v>13.4</v>
      </c>
      <c r="P39" s="27">
        <v>17.600000000000001</v>
      </c>
      <c r="Q39" s="27">
        <v>21.6</v>
      </c>
      <c r="R39" s="28">
        <v>37.5</v>
      </c>
      <c r="S39" s="28">
        <f t="shared" si="0"/>
        <v>32.6</v>
      </c>
      <c r="T39" s="28">
        <f t="shared" si="0"/>
        <v>52.6</v>
      </c>
      <c r="U39" s="2">
        <f t="shared" si="1"/>
        <v>0.48367952522255192</v>
      </c>
      <c r="V39" s="28">
        <v>7.7</v>
      </c>
      <c r="W39" s="28">
        <v>45.2</v>
      </c>
      <c r="X39" s="28">
        <v>66.8</v>
      </c>
      <c r="Y39" s="28">
        <v>84.4</v>
      </c>
      <c r="Z39" s="28">
        <v>97.8</v>
      </c>
      <c r="AA39" s="28">
        <v>99.4</v>
      </c>
      <c r="AB39" s="28">
        <v>99.8</v>
      </c>
      <c r="AC39" s="28">
        <v>99.9</v>
      </c>
      <c r="AD39" s="36">
        <v>0.121</v>
      </c>
      <c r="AE39" s="37">
        <v>0.22</v>
      </c>
      <c r="AF39" s="36">
        <v>0.32700000000000001</v>
      </c>
      <c r="AG39" s="37">
        <v>0.22700000000000001</v>
      </c>
      <c r="AH39" s="37">
        <v>9.6000000000000002E-2</v>
      </c>
      <c r="AI39" s="32">
        <v>0.71299999999999997</v>
      </c>
      <c r="AJ39" s="31">
        <v>0.64400000000000002</v>
      </c>
      <c r="AK39" s="31">
        <v>0.61799999999999999</v>
      </c>
      <c r="AL39" s="33"/>
      <c r="AM39" s="8">
        <f t="shared" si="3"/>
        <v>0</v>
      </c>
      <c r="AN39" s="8">
        <f t="shared" si="4"/>
        <v>1</v>
      </c>
    </row>
    <row r="40" spans="1:40" ht="12.75" x14ac:dyDescent="0.2">
      <c r="A40" s="8"/>
      <c r="B40" s="23" t="s">
        <v>157</v>
      </c>
      <c r="C40" s="7">
        <v>44</v>
      </c>
      <c r="D40" s="5">
        <v>424634097570701</v>
      </c>
      <c r="E40" s="4">
        <v>42108</v>
      </c>
      <c r="F40" s="7" t="s">
        <v>1</v>
      </c>
      <c r="G40" s="38" t="s">
        <v>81</v>
      </c>
      <c r="H40" s="25">
        <v>1283.4000000000001</v>
      </c>
      <c r="I40" s="26">
        <v>1217.9000000000001</v>
      </c>
      <c r="J40" s="26">
        <f t="shared" si="2"/>
        <v>5.1036309802088198</v>
      </c>
      <c r="K40" s="27">
        <v>1.5</v>
      </c>
      <c r="L40" s="27">
        <v>2.6</v>
      </c>
      <c r="M40" s="27">
        <v>7.7</v>
      </c>
      <c r="N40" s="27">
        <v>17.5</v>
      </c>
      <c r="O40" s="27">
        <v>29</v>
      </c>
      <c r="P40" s="27">
        <v>17</v>
      </c>
      <c r="Q40" s="27">
        <v>11.8</v>
      </c>
      <c r="R40" s="28">
        <v>12.4</v>
      </c>
      <c r="S40" s="28">
        <f t="shared" si="0"/>
        <v>63.5</v>
      </c>
      <c r="T40" s="28">
        <f t="shared" si="0"/>
        <v>57.8</v>
      </c>
      <c r="U40" s="2">
        <f t="shared" si="1"/>
        <v>1.7397260273972603</v>
      </c>
      <c r="V40" s="28">
        <v>0.5</v>
      </c>
      <c r="W40" s="28">
        <v>12.9</v>
      </c>
      <c r="X40" s="28">
        <v>24.7</v>
      </c>
      <c r="Y40" s="28">
        <v>41.7</v>
      </c>
      <c r="Z40" s="28">
        <v>70.7</v>
      </c>
      <c r="AA40" s="28">
        <v>88.2</v>
      </c>
      <c r="AB40" s="28">
        <v>95.9</v>
      </c>
      <c r="AC40" s="28">
        <v>98.5</v>
      </c>
      <c r="AD40" s="36">
        <v>0.2</v>
      </c>
      <c r="AE40" s="37">
        <v>0.32800000000000001</v>
      </c>
      <c r="AF40" s="36">
        <v>0.63700000000000001</v>
      </c>
      <c r="AG40" s="37">
        <v>0.38700000000000001</v>
      </c>
      <c r="AH40" s="37">
        <v>0.216</v>
      </c>
      <c r="AI40" s="32">
        <v>0.72399999999999998</v>
      </c>
      <c r="AJ40" s="31">
        <v>0.69</v>
      </c>
      <c r="AK40" s="31">
        <v>0.64200000000000002</v>
      </c>
      <c r="AL40" s="33"/>
      <c r="AM40" s="8">
        <f t="shared" si="3"/>
        <v>0</v>
      </c>
      <c r="AN40" s="8">
        <f t="shared" si="4"/>
        <v>1</v>
      </c>
    </row>
    <row r="41" spans="1:40" ht="12.75" x14ac:dyDescent="0.2">
      <c r="A41" s="8"/>
      <c r="B41" s="23" t="s">
        <v>158</v>
      </c>
      <c r="C41" s="7">
        <v>45</v>
      </c>
      <c r="D41" s="5">
        <v>424553097583001</v>
      </c>
      <c r="E41" s="4">
        <v>42107</v>
      </c>
      <c r="F41" s="7" t="s">
        <v>1</v>
      </c>
      <c r="G41" s="38" t="s">
        <v>82</v>
      </c>
      <c r="H41" s="25">
        <v>680.5</v>
      </c>
      <c r="I41" s="26">
        <v>666</v>
      </c>
      <c r="J41" s="26">
        <f t="shared" si="2"/>
        <v>2.1307861866274798</v>
      </c>
      <c r="K41" s="27">
        <v>0.7</v>
      </c>
      <c r="L41" s="27">
        <v>0.3</v>
      </c>
      <c r="M41" s="27">
        <v>1.1000000000000001</v>
      </c>
      <c r="N41" s="27">
        <v>3.9</v>
      </c>
      <c r="O41" s="27">
        <v>21.9</v>
      </c>
      <c r="P41" s="27">
        <v>21.7</v>
      </c>
      <c r="Q41" s="27">
        <v>19</v>
      </c>
      <c r="R41" s="28">
        <v>30.2</v>
      </c>
      <c r="S41" s="28">
        <f t="shared" si="0"/>
        <v>47.5</v>
      </c>
      <c r="T41" s="28">
        <f t="shared" si="0"/>
        <v>62.599999999999994</v>
      </c>
      <c r="U41" s="2">
        <f t="shared" si="1"/>
        <v>0.90476190476190477</v>
      </c>
      <c r="V41" s="28">
        <v>1.2</v>
      </c>
      <c r="W41" s="28">
        <v>31.4</v>
      </c>
      <c r="X41" s="28">
        <v>50.4</v>
      </c>
      <c r="Y41" s="28">
        <v>72.099999999999994</v>
      </c>
      <c r="Z41" s="28">
        <v>94</v>
      </c>
      <c r="AA41" s="28">
        <v>97.9</v>
      </c>
      <c r="AB41" s="28">
        <v>99</v>
      </c>
      <c r="AC41" s="28">
        <v>99.3</v>
      </c>
      <c r="AD41" s="36">
        <v>0.159</v>
      </c>
      <c r="AE41" s="37">
        <v>0.249</v>
      </c>
      <c r="AF41" s="36">
        <v>0.38</v>
      </c>
      <c r="AG41" s="37">
        <v>0.27200000000000002</v>
      </c>
      <c r="AH41" s="37">
        <v>0.14199999999999999</v>
      </c>
      <c r="AI41" s="32">
        <v>0.72299999999999998</v>
      </c>
      <c r="AJ41" s="31">
        <v>0.71799999999999997</v>
      </c>
      <c r="AK41" s="31">
        <v>0.63800000000000001</v>
      </c>
      <c r="AL41" s="33"/>
      <c r="AM41" s="8">
        <f t="shared" si="3"/>
        <v>0</v>
      </c>
      <c r="AN41" s="8">
        <f t="shared" si="4"/>
        <v>1</v>
      </c>
    </row>
    <row r="42" spans="1:40" ht="12.75" x14ac:dyDescent="0.2">
      <c r="A42" s="8"/>
      <c r="B42" s="23" t="s">
        <v>158</v>
      </c>
      <c r="C42" s="7">
        <v>46</v>
      </c>
      <c r="D42" s="5">
        <v>424553097583001</v>
      </c>
      <c r="E42" s="4">
        <v>42107</v>
      </c>
      <c r="F42" s="7" t="s">
        <v>1</v>
      </c>
      <c r="G42" s="38" t="s">
        <v>83</v>
      </c>
      <c r="H42" s="25">
        <v>608.6</v>
      </c>
      <c r="I42" s="26">
        <v>472.2</v>
      </c>
      <c r="J42" s="26">
        <f t="shared" si="2"/>
        <v>22.412093328951698</v>
      </c>
      <c r="K42" s="27">
        <v>0.2</v>
      </c>
      <c r="L42" s="27">
        <v>0.5</v>
      </c>
      <c r="M42" s="27">
        <v>0.7</v>
      </c>
      <c r="N42" s="27">
        <v>1.1000000000000001</v>
      </c>
      <c r="O42" s="27">
        <v>3.9</v>
      </c>
      <c r="P42" s="27">
        <v>6.9</v>
      </c>
      <c r="Q42" s="27">
        <v>13.4</v>
      </c>
      <c r="R42" s="28">
        <v>67.5</v>
      </c>
      <c r="S42" s="28">
        <f t="shared" si="0"/>
        <v>11.9</v>
      </c>
      <c r="T42" s="28">
        <f t="shared" si="0"/>
        <v>24.200000000000003</v>
      </c>
      <c r="U42" s="2">
        <f t="shared" si="1"/>
        <v>0.13507377979568674</v>
      </c>
      <c r="V42" s="28">
        <v>5.8</v>
      </c>
      <c r="W42" s="28">
        <v>73.3</v>
      </c>
      <c r="X42" s="28">
        <v>86.7</v>
      </c>
      <c r="Y42" s="28">
        <v>93.6</v>
      </c>
      <c r="Z42" s="28">
        <v>97.5</v>
      </c>
      <c r="AA42" s="28">
        <v>98.6</v>
      </c>
      <c r="AB42" s="28">
        <v>99.3</v>
      </c>
      <c r="AC42" s="28">
        <v>99.8</v>
      </c>
      <c r="AD42" s="36">
        <v>0.11799999999999999</v>
      </c>
      <c r="AE42" s="37">
        <v>0.17699999999999999</v>
      </c>
      <c r="AF42" s="36">
        <v>0.26700000000000002</v>
      </c>
      <c r="AG42" s="37">
        <v>0.19500000000000001</v>
      </c>
      <c r="AH42" s="37">
        <v>0.109</v>
      </c>
      <c r="AI42" s="32">
        <v>0.71899999999999997</v>
      </c>
      <c r="AJ42" s="31">
        <v>0.67</v>
      </c>
      <c r="AK42" s="31">
        <v>0.63100000000000001</v>
      </c>
      <c r="AL42" s="33"/>
      <c r="AM42" s="8">
        <f t="shared" si="3"/>
        <v>1</v>
      </c>
      <c r="AN42" s="8">
        <f t="shared" si="4"/>
        <v>0</v>
      </c>
    </row>
    <row r="43" spans="1:40" ht="12.75" x14ac:dyDescent="0.2">
      <c r="A43" s="8"/>
      <c r="B43" s="23" t="s">
        <v>159</v>
      </c>
      <c r="C43" s="7">
        <v>47</v>
      </c>
      <c r="D43" s="5">
        <v>424604097573801</v>
      </c>
      <c r="E43" s="4">
        <v>42109</v>
      </c>
      <c r="F43" s="7" t="s">
        <v>1</v>
      </c>
      <c r="G43" s="38" t="s">
        <v>84</v>
      </c>
      <c r="H43" s="25">
        <v>1246.5999999999999</v>
      </c>
      <c r="I43" s="26">
        <v>1212.0999999999999</v>
      </c>
      <c r="J43" s="26">
        <f t="shared" si="2"/>
        <v>2.767527675276753</v>
      </c>
      <c r="K43" s="27">
        <v>0.4</v>
      </c>
      <c r="L43" s="27">
        <v>0.9</v>
      </c>
      <c r="M43" s="27">
        <v>3.5</v>
      </c>
      <c r="N43" s="27">
        <v>15.3</v>
      </c>
      <c r="O43" s="27">
        <v>36.799999999999997</v>
      </c>
      <c r="P43" s="27">
        <v>18.100000000000001</v>
      </c>
      <c r="Q43" s="27">
        <v>10.7</v>
      </c>
      <c r="R43" s="28">
        <v>13.8</v>
      </c>
      <c r="S43" s="28">
        <f t="shared" si="0"/>
        <v>70.199999999999989</v>
      </c>
      <c r="T43" s="28">
        <f t="shared" si="0"/>
        <v>65.599999999999994</v>
      </c>
      <c r="U43" s="2">
        <f t="shared" si="1"/>
        <v>2.3557046979865759</v>
      </c>
      <c r="V43" s="28">
        <v>0.5</v>
      </c>
      <c r="W43" s="28">
        <v>14.3</v>
      </c>
      <c r="X43" s="28">
        <v>25</v>
      </c>
      <c r="Y43" s="28">
        <v>43.1</v>
      </c>
      <c r="Z43" s="28">
        <v>79.900000000000006</v>
      </c>
      <c r="AA43" s="28">
        <v>95.2</v>
      </c>
      <c r="AB43" s="28">
        <v>98.7</v>
      </c>
      <c r="AC43" s="28">
        <v>99.6</v>
      </c>
      <c r="AD43" s="36">
        <v>0.191</v>
      </c>
      <c r="AE43" s="37">
        <v>0.31900000000000001</v>
      </c>
      <c r="AF43" s="36">
        <v>0.504</v>
      </c>
      <c r="AG43" s="37">
        <v>0.34200000000000003</v>
      </c>
      <c r="AH43" s="37">
        <v>0.151</v>
      </c>
      <c r="AI43" s="32">
        <v>0.72699999999999998</v>
      </c>
      <c r="AJ43" s="31">
        <v>0.73199999999999998</v>
      </c>
      <c r="AK43" s="31">
        <v>0.64900000000000002</v>
      </c>
      <c r="AL43" s="33"/>
      <c r="AM43" s="8">
        <f t="shared" si="3"/>
        <v>0</v>
      </c>
      <c r="AN43" s="8">
        <f t="shared" si="4"/>
        <v>1</v>
      </c>
    </row>
    <row r="44" spans="1:40" ht="12.75" x14ac:dyDescent="0.2">
      <c r="A44" s="8"/>
      <c r="B44" s="23" t="s">
        <v>159</v>
      </c>
      <c r="C44" s="7">
        <v>49</v>
      </c>
      <c r="D44" s="5">
        <v>424604097573801</v>
      </c>
      <c r="E44" s="4">
        <v>42109</v>
      </c>
      <c r="F44" s="7" t="s">
        <v>1</v>
      </c>
      <c r="G44" s="38" t="s">
        <v>85</v>
      </c>
      <c r="H44" s="25">
        <v>1342.7</v>
      </c>
      <c r="I44" s="26">
        <v>1172.4000000000001</v>
      </c>
      <c r="J44" s="26">
        <f t="shared" si="2"/>
        <v>12.683399121173752</v>
      </c>
      <c r="K44" s="27">
        <v>1.1000000000000001</v>
      </c>
      <c r="L44" s="27">
        <v>1.2</v>
      </c>
      <c r="M44" s="27">
        <v>3.3</v>
      </c>
      <c r="N44" s="27">
        <v>15</v>
      </c>
      <c r="O44" s="27">
        <v>40.1</v>
      </c>
      <c r="P44" s="27">
        <v>18.600000000000001</v>
      </c>
      <c r="Q44" s="27">
        <v>10.5</v>
      </c>
      <c r="R44" s="28">
        <v>10.1</v>
      </c>
      <c r="S44" s="28">
        <f t="shared" si="0"/>
        <v>73.7</v>
      </c>
      <c r="T44" s="28">
        <f t="shared" si="0"/>
        <v>69.2</v>
      </c>
      <c r="U44" s="2">
        <f t="shared" si="1"/>
        <v>2.8022813688212933</v>
      </c>
      <c r="V44" s="28">
        <v>0.1</v>
      </c>
      <c r="W44" s="28">
        <v>10.199999999999999</v>
      </c>
      <c r="X44" s="28">
        <v>20.7</v>
      </c>
      <c r="Y44" s="28">
        <v>39.299999999999997</v>
      </c>
      <c r="Z44" s="28">
        <v>79.400000000000006</v>
      </c>
      <c r="AA44" s="28">
        <v>94.4</v>
      </c>
      <c r="AB44" s="28">
        <v>97.7</v>
      </c>
      <c r="AC44" s="28">
        <v>98.9</v>
      </c>
      <c r="AD44" s="36">
        <v>0.21099999999999999</v>
      </c>
      <c r="AE44" s="37">
        <v>0.32700000000000001</v>
      </c>
      <c r="AF44" s="36">
        <v>0.51</v>
      </c>
      <c r="AG44" s="37">
        <v>0.36099999999999999</v>
      </c>
      <c r="AH44" s="37">
        <v>0.183</v>
      </c>
      <c r="AI44" s="32">
        <v>0.73</v>
      </c>
      <c r="AJ44" s="31">
        <v>0.745</v>
      </c>
      <c r="AK44" s="31">
        <v>0.65300000000000002</v>
      </c>
      <c r="AL44" s="33"/>
      <c r="AM44" s="8">
        <f t="shared" si="3"/>
        <v>0</v>
      </c>
      <c r="AN44" s="8">
        <f t="shared" si="4"/>
        <v>1</v>
      </c>
    </row>
    <row r="45" spans="1:40" ht="12.75" x14ac:dyDescent="0.2">
      <c r="A45" s="8"/>
      <c r="B45" s="23" t="s">
        <v>160</v>
      </c>
      <c r="C45" s="7">
        <v>50</v>
      </c>
      <c r="D45" s="5">
        <v>424554097583301</v>
      </c>
      <c r="E45" s="4">
        <v>42107</v>
      </c>
      <c r="F45" s="7" t="s">
        <v>1</v>
      </c>
      <c r="G45" s="38" t="s">
        <v>86</v>
      </c>
      <c r="H45" s="25">
        <v>928.4</v>
      </c>
      <c r="I45" s="26">
        <v>911.2</v>
      </c>
      <c r="J45" s="26">
        <f t="shared" si="2"/>
        <v>1.8526497199482908</v>
      </c>
      <c r="K45" s="27">
        <v>0</v>
      </c>
      <c r="L45" s="27">
        <v>0.1</v>
      </c>
      <c r="M45" s="27">
        <v>0.2</v>
      </c>
      <c r="N45" s="27">
        <v>5.7</v>
      </c>
      <c r="O45" s="27">
        <v>37.299999999999997</v>
      </c>
      <c r="P45" s="27">
        <v>25.7</v>
      </c>
      <c r="Q45" s="27">
        <v>16.2</v>
      </c>
      <c r="R45" s="28">
        <v>14.5</v>
      </c>
      <c r="S45" s="28">
        <f t="shared" si="0"/>
        <v>68.7</v>
      </c>
      <c r="T45" s="28">
        <f t="shared" si="0"/>
        <v>79.2</v>
      </c>
      <c r="U45" s="2">
        <f t="shared" si="1"/>
        <v>2.1948881789137382</v>
      </c>
      <c r="V45" s="28">
        <v>0.3</v>
      </c>
      <c r="W45" s="28">
        <v>14.8</v>
      </c>
      <c r="X45" s="28">
        <v>31</v>
      </c>
      <c r="Y45" s="28">
        <v>56.7</v>
      </c>
      <c r="Z45" s="28">
        <v>94</v>
      </c>
      <c r="AA45" s="28">
        <v>99.7</v>
      </c>
      <c r="AB45" s="28">
        <v>99.9</v>
      </c>
      <c r="AC45" s="28">
        <v>100</v>
      </c>
      <c r="AD45" s="36">
        <v>0.19600000000000001</v>
      </c>
      <c r="AE45" s="37">
        <v>0.28699999999999998</v>
      </c>
      <c r="AF45" s="36">
        <v>0.39800000000000002</v>
      </c>
      <c r="AG45" s="37">
        <v>0.29399999999999998</v>
      </c>
      <c r="AH45" s="37">
        <v>8.4000000000000005E-2</v>
      </c>
      <c r="AI45" s="32">
        <v>0.72399999999999998</v>
      </c>
      <c r="AJ45" s="31">
        <v>0.74</v>
      </c>
      <c r="AK45" s="31">
        <v>0.64200000000000002</v>
      </c>
      <c r="AL45" s="33"/>
      <c r="AM45" s="8">
        <f t="shared" si="3"/>
        <v>0</v>
      </c>
      <c r="AN45" s="8">
        <f t="shared" si="4"/>
        <v>1</v>
      </c>
    </row>
    <row r="46" spans="1:40" ht="12.75" x14ac:dyDescent="0.2">
      <c r="A46" s="8"/>
      <c r="B46" s="23" t="s">
        <v>160</v>
      </c>
      <c r="C46" s="7">
        <v>51</v>
      </c>
      <c r="D46" s="5">
        <v>424554097583301</v>
      </c>
      <c r="E46" s="4">
        <v>42107</v>
      </c>
      <c r="F46" s="7" t="s">
        <v>1</v>
      </c>
      <c r="G46" s="38" t="s">
        <v>87</v>
      </c>
      <c r="H46" s="25">
        <v>521.9</v>
      </c>
      <c r="I46" s="26">
        <v>456.5</v>
      </c>
      <c r="J46" s="26">
        <f t="shared" si="2"/>
        <v>12.531136232994823</v>
      </c>
      <c r="K46" s="27">
        <v>0.5</v>
      </c>
      <c r="L46" s="27">
        <v>0.8</v>
      </c>
      <c r="M46" s="27">
        <v>0.5</v>
      </c>
      <c r="N46" s="27">
        <v>0.8</v>
      </c>
      <c r="O46" s="27">
        <v>9.8000000000000007</v>
      </c>
      <c r="P46" s="27">
        <v>18.3</v>
      </c>
      <c r="Q46" s="27">
        <v>21.6</v>
      </c>
      <c r="R46" s="28">
        <v>44.4</v>
      </c>
      <c r="S46" s="28">
        <f t="shared" si="0"/>
        <v>28.900000000000002</v>
      </c>
      <c r="T46" s="28">
        <f t="shared" si="0"/>
        <v>49.7</v>
      </c>
      <c r="U46" s="2">
        <f t="shared" si="1"/>
        <v>0.4064697609001407</v>
      </c>
      <c r="V46" s="28">
        <v>3.3</v>
      </c>
      <c r="W46" s="28">
        <v>47.7</v>
      </c>
      <c r="X46" s="28">
        <v>69.3</v>
      </c>
      <c r="Y46" s="28">
        <v>87.6</v>
      </c>
      <c r="Z46" s="28">
        <v>97.4</v>
      </c>
      <c r="AA46" s="28">
        <v>98.2</v>
      </c>
      <c r="AB46" s="28">
        <v>98.7</v>
      </c>
      <c r="AC46" s="28">
        <v>99.5</v>
      </c>
      <c r="AD46" s="36">
        <v>0.13500000000000001</v>
      </c>
      <c r="AE46" s="37">
        <v>0.216</v>
      </c>
      <c r="AF46" s="36">
        <v>0.311</v>
      </c>
      <c r="AG46" s="37">
        <v>0.23300000000000001</v>
      </c>
      <c r="AH46" s="37">
        <v>0.13</v>
      </c>
      <c r="AI46" s="32">
        <v>0.71699999999999997</v>
      </c>
      <c r="AJ46" s="31">
        <v>0.64800000000000002</v>
      </c>
      <c r="AK46" s="31">
        <v>0.628</v>
      </c>
      <c r="AL46" s="33"/>
      <c r="AM46" s="8">
        <f t="shared" si="3"/>
        <v>0</v>
      </c>
      <c r="AN46" s="8">
        <f t="shared" si="4"/>
        <v>0</v>
      </c>
    </row>
    <row r="47" spans="1:40" ht="12.75" x14ac:dyDescent="0.2">
      <c r="A47" s="8"/>
      <c r="B47" s="23" t="s">
        <v>160</v>
      </c>
      <c r="C47" s="7">
        <v>52</v>
      </c>
      <c r="D47" s="5">
        <v>424554097583301</v>
      </c>
      <c r="E47" s="4">
        <v>42107</v>
      </c>
      <c r="F47" s="7" t="s">
        <v>1</v>
      </c>
      <c r="G47" s="38" t="s">
        <v>88</v>
      </c>
      <c r="H47" s="25">
        <v>642.20000000000005</v>
      </c>
      <c r="I47" s="26">
        <v>568.20000000000005</v>
      </c>
      <c r="J47" s="26">
        <f t="shared" si="2"/>
        <v>11.522890065400187</v>
      </c>
      <c r="K47" s="27">
        <v>0</v>
      </c>
      <c r="L47" s="27">
        <v>0.1</v>
      </c>
      <c r="M47" s="27">
        <v>0.1</v>
      </c>
      <c r="N47" s="27">
        <v>0.1</v>
      </c>
      <c r="O47" s="27">
        <v>4</v>
      </c>
      <c r="P47" s="27">
        <v>10.199999999999999</v>
      </c>
      <c r="Q47" s="27">
        <v>16</v>
      </c>
      <c r="R47" s="28">
        <v>63.1</v>
      </c>
      <c r="S47" s="28">
        <f t="shared" si="0"/>
        <v>14.299999999999999</v>
      </c>
      <c r="T47" s="28">
        <f t="shared" si="0"/>
        <v>30.2</v>
      </c>
      <c r="U47" s="2">
        <f t="shared" si="1"/>
        <v>0.16686114352392065</v>
      </c>
      <c r="V47" s="28">
        <v>6.4</v>
      </c>
      <c r="W47" s="28">
        <v>69.5</v>
      </c>
      <c r="X47" s="28">
        <v>85.5</v>
      </c>
      <c r="Y47" s="28">
        <v>95.7</v>
      </c>
      <c r="Z47" s="28">
        <v>99.7</v>
      </c>
      <c r="AA47" s="28">
        <v>99.8</v>
      </c>
      <c r="AB47" s="28">
        <v>99.9</v>
      </c>
      <c r="AC47" s="28">
        <v>100</v>
      </c>
      <c r="AD47" s="36">
        <v>0.11700000000000001</v>
      </c>
      <c r="AE47" s="37">
        <v>0.182</v>
      </c>
      <c r="AF47" s="36">
        <v>0.26700000000000002</v>
      </c>
      <c r="AG47" s="37">
        <v>0.189</v>
      </c>
      <c r="AH47" s="37">
        <v>6.8000000000000005E-2</v>
      </c>
      <c r="AI47" s="32">
        <v>0.71899999999999997</v>
      </c>
      <c r="AJ47" s="31">
        <v>0.69499999999999995</v>
      </c>
      <c r="AK47" s="31">
        <v>0.629</v>
      </c>
      <c r="AL47" s="33"/>
      <c r="AM47" s="8">
        <f t="shared" si="3"/>
        <v>1</v>
      </c>
      <c r="AN47" s="8">
        <f t="shared" si="4"/>
        <v>0</v>
      </c>
    </row>
    <row r="48" spans="1:40" ht="12.75" x14ac:dyDescent="0.2">
      <c r="A48" s="8"/>
      <c r="B48" s="23" t="s">
        <v>160</v>
      </c>
      <c r="C48" s="7">
        <v>54</v>
      </c>
      <c r="D48" s="5">
        <v>424554097583301</v>
      </c>
      <c r="E48" s="4">
        <v>42107</v>
      </c>
      <c r="F48" s="7" t="s">
        <v>1</v>
      </c>
      <c r="G48" s="38" t="s">
        <v>83</v>
      </c>
      <c r="H48" s="25">
        <v>462</v>
      </c>
      <c r="I48" s="26">
        <v>434.8</v>
      </c>
      <c r="J48" s="26">
        <f t="shared" si="2"/>
        <v>5.8874458874458853</v>
      </c>
      <c r="K48" s="27">
        <v>0.2</v>
      </c>
      <c r="L48" s="27">
        <v>0.9</v>
      </c>
      <c r="M48" s="27">
        <v>3.9</v>
      </c>
      <c r="N48" s="27">
        <v>13.6</v>
      </c>
      <c r="O48" s="27">
        <v>23.1</v>
      </c>
      <c r="P48" s="27">
        <v>16.600000000000001</v>
      </c>
      <c r="Q48" s="27">
        <v>17.8</v>
      </c>
      <c r="R48" s="28">
        <v>23.5</v>
      </c>
      <c r="S48" s="28">
        <f t="shared" si="0"/>
        <v>53.300000000000004</v>
      </c>
      <c r="T48" s="28">
        <f t="shared" si="0"/>
        <v>57.5</v>
      </c>
      <c r="U48" s="2">
        <f t="shared" si="1"/>
        <v>1.1413276231263385</v>
      </c>
      <c r="V48" s="28">
        <v>0.4</v>
      </c>
      <c r="W48" s="28">
        <v>23.9</v>
      </c>
      <c r="X48" s="28">
        <v>41.7</v>
      </c>
      <c r="Y48" s="28">
        <v>58.3</v>
      </c>
      <c r="Z48" s="28">
        <v>81.400000000000006</v>
      </c>
      <c r="AA48" s="28">
        <v>95</v>
      </c>
      <c r="AB48" s="28">
        <v>98.9</v>
      </c>
      <c r="AC48" s="28">
        <v>99.8</v>
      </c>
      <c r="AD48" s="36">
        <v>0.17899999999999999</v>
      </c>
      <c r="AE48" s="37">
        <v>0.27200000000000002</v>
      </c>
      <c r="AF48" s="36">
        <v>0.50800000000000001</v>
      </c>
      <c r="AG48" s="37">
        <v>0.317</v>
      </c>
      <c r="AH48" s="37">
        <v>0.153</v>
      </c>
      <c r="AI48" s="32">
        <v>0.72699999999999998</v>
      </c>
      <c r="AJ48" s="31">
        <v>0.72</v>
      </c>
      <c r="AK48" s="31">
        <v>0.64800000000000002</v>
      </c>
      <c r="AL48" s="33"/>
      <c r="AM48" s="8">
        <f t="shared" si="3"/>
        <v>0</v>
      </c>
      <c r="AN48" s="8">
        <f t="shared" si="4"/>
        <v>1</v>
      </c>
    </row>
    <row r="49" spans="1:40" ht="12.75" x14ac:dyDescent="0.2">
      <c r="A49" s="8"/>
      <c r="B49" s="23" t="s">
        <v>164</v>
      </c>
      <c r="C49" s="7">
        <v>55</v>
      </c>
      <c r="D49" s="5">
        <v>424617097571901</v>
      </c>
      <c r="E49" s="4">
        <v>42108</v>
      </c>
      <c r="F49" s="7" t="s">
        <v>1</v>
      </c>
      <c r="G49" s="38" t="s">
        <v>89</v>
      </c>
      <c r="H49" s="25">
        <v>1120.0999999999999</v>
      </c>
      <c r="I49" s="26">
        <v>954.6</v>
      </c>
      <c r="J49" s="26">
        <f t="shared" si="2"/>
        <v>14.775466476207473</v>
      </c>
      <c r="K49" s="27">
        <v>0.3</v>
      </c>
      <c r="L49" s="27">
        <v>0.2</v>
      </c>
      <c r="M49" s="27">
        <v>1.1000000000000001</v>
      </c>
      <c r="N49" s="27">
        <v>4.7</v>
      </c>
      <c r="O49" s="27">
        <v>17.7</v>
      </c>
      <c r="P49" s="27">
        <v>17.8</v>
      </c>
      <c r="Q49" s="27">
        <v>17.5</v>
      </c>
      <c r="R49" s="28">
        <v>38.299999999999997</v>
      </c>
      <c r="S49" s="28">
        <f t="shared" si="0"/>
        <v>40.200000000000003</v>
      </c>
      <c r="T49" s="28">
        <f t="shared" si="0"/>
        <v>53</v>
      </c>
      <c r="U49" s="2">
        <f t="shared" si="1"/>
        <v>0.67224080267558539</v>
      </c>
      <c r="V49" s="28">
        <v>2.4</v>
      </c>
      <c r="W49" s="28">
        <v>40.700000000000003</v>
      </c>
      <c r="X49" s="28">
        <v>58.2</v>
      </c>
      <c r="Y49" s="28">
        <v>76</v>
      </c>
      <c r="Z49" s="28">
        <v>93.7</v>
      </c>
      <c r="AA49" s="28">
        <v>98.4</v>
      </c>
      <c r="AB49" s="28">
        <v>99.5</v>
      </c>
      <c r="AC49" s="28">
        <v>99.7</v>
      </c>
      <c r="AD49" s="36">
        <v>0.14099999999999999</v>
      </c>
      <c r="AE49" s="37">
        <v>0.23100000000000001</v>
      </c>
      <c r="AF49" s="36">
        <v>0.378</v>
      </c>
      <c r="AG49" s="37">
        <v>0.254</v>
      </c>
      <c r="AH49" s="37">
        <v>0.13100000000000001</v>
      </c>
      <c r="AI49" s="32">
        <v>0.72299999999999998</v>
      </c>
      <c r="AJ49" s="31">
        <v>0.70599999999999996</v>
      </c>
      <c r="AK49" s="31">
        <v>0.63900000000000001</v>
      </c>
      <c r="AL49" s="33"/>
      <c r="AM49" s="8">
        <f t="shared" si="3"/>
        <v>0</v>
      </c>
      <c r="AN49" s="8">
        <f t="shared" si="4"/>
        <v>1</v>
      </c>
    </row>
    <row r="50" spans="1:40" ht="12.75" x14ac:dyDescent="0.2">
      <c r="A50" s="8"/>
      <c r="B50" s="23" t="s">
        <v>164</v>
      </c>
      <c r="C50" s="7">
        <v>56</v>
      </c>
      <c r="D50" s="5">
        <v>424617097571901</v>
      </c>
      <c r="E50" s="4">
        <v>42108</v>
      </c>
      <c r="F50" s="7" t="s">
        <v>1</v>
      </c>
      <c r="G50" s="38" t="s">
        <v>90</v>
      </c>
      <c r="H50" s="25">
        <v>415.4</v>
      </c>
      <c r="I50" s="26">
        <v>354.3</v>
      </c>
      <c r="J50" s="26">
        <f t="shared" si="2"/>
        <v>14.708714492055842</v>
      </c>
      <c r="K50" s="27">
        <v>0.5</v>
      </c>
      <c r="L50" s="27">
        <v>0.7</v>
      </c>
      <c r="M50" s="27">
        <v>1</v>
      </c>
      <c r="N50" s="27">
        <v>6.4</v>
      </c>
      <c r="O50" s="27">
        <v>21.2</v>
      </c>
      <c r="P50" s="27">
        <v>13.6</v>
      </c>
      <c r="Q50" s="27">
        <v>11.7</v>
      </c>
      <c r="R50" s="28">
        <v>36.4</v>
      </c>
      <c r="S50" s="28">
        <f t="shared" si="0"/>
        <v>41.2</v>
      </c>
      <c r="T50" s="28">
        <f t="shared" si="0"/>
        <v>46.5</v>
      </c>
      <c r="U50" s="2">
        <f t="shared" si="1"/>
        <v>0.70068027210884365</v>
      </c>
      <c r="V50" s="28">
        <v>8.5</v>
      </c>
      <c r="W50" s="28">
        <v>44.9</v>
      </c>
      <c r="X50" s="28">
        <v>56.6</v>
      </c>
      <c r="Y50" s="28">
        <v>70.2</v>
      </c>
      <c r="Z50" s="28">
        <v>91.4</v>
      </c>
      <c r="AA50" s="28">
        <v>97.8</v>
      </c>
      <c r="AB50" s="28">
        <v>98.8</v>
      </c>
      <c r="AC50" s="28">
        <v>99.5</v>
      </c>
      <c r="AD50" s="36">
        <v>0.111</v>
      </c>
      <c r="AE50" s="37">
        <v>0.22800000000000001</v>
      </c>
      <c r="AF50" s="36">
        <v>0.41099999999999998</v>
      </c>
      <c r="AG50" s="37">
        <v>0.25600000000000001</v>
      </c>
      <c r="AH50" s="37">
        <v>0.159</v>
      </c>
      <c r="AI50" s="32">
        <v>0.71599999999999997</v>
      </c>
      <c r="AJ50" s="31">
        <v>0.66300000000000003</v>
      </c>
      <c r="AK50" s="31">
        <v>0.625</v>
      </c>
      <c r="AL50" s="33"/>
      <c r="AM50" s="8">
        <f t="shared" si="3"/>
        <v>0</v>
      </c>
      <c r="AN50" s="8">
        <f t="shared" si="4"/>
        <v>0</v>
      </c>
    </row>
    <row r="51" spans="1:40" ht="12.75" x14ac:dyDescent="0.2">
      <c r="A51" s="8"/>
      <c r="B51" s="23" t="s">
        <v>164</v>
      </c>
      <c r="C51" s="7">
        <v>57</v>
      </c>
      <c r="D51" s="5">
        <v>424617097571901</v>
      </c>
      <c r="E51" s="4">
        <v>42108</v>
      </c>
      <c r="F51" s="7" t="s">
        <v>1</v>
      </c>
      <c r="G51" s="38" t="s">
        <v>91</v>
      </c>
      <c r="H51" s="25">
        <v>605</v>
      </c>
      <c r="I51" s="26">
        <v>491.6</v>
      </c>
      <c r="J51" s="26">
        <f t="shared" si="2"/>
        <v>18.743801652892557</v>
      </c>
      <c r="K51" s="27">
        <v>0.2</v>
      </c>
      <c r="L51" s="27">
        <v>0.1</v>
      </c>
      <c r="M51" s="27">
        <v>0.3</v>
      </c>
      <c r="N51" s="27">
        <v>0.9</v>
      </c>
      <c r="O51" s="27">
        <v>10.4</v>
      </c>
      <c r="P51" s="27">
        <v>19.100000000000001</v>
      </c>
      <c r="Q51" s="27">
        <v>23.9</v>
      </c>
      <c r="R51" s="28">
        <v>44.4</v>
      </c>
      <c r="S51" s="28">
        <f t="shared" si="0"/>
        <v>30.400000000000002</v>
      </c>
      <c r="T51" s="28">
        <f t="shared" si="0"/>
        <v>53.4</v>
      </c>
      <c r="U51" s="2">
        <f t="shared" si="1"/>
        <v>0.43678160919540238</v>
      </c>
      <c r="V51" s="28">
        <v>0.7</v>
      </c>
      <c r="W51" s="28">
        <v>45.1</v>
      </c>
      <c r="X51" s="28">
        <v>69</v>
      </c>
      <c r="Y51" s="28">
        <v>88.1</v>
      </c>
      <c r="Z51" s="28">
        <v>98.5</v>
      </c>
      <c r="AA51" s="28">
        <v>99.4</v>
      </c>
      <c r="AB51" s="28">
        <v>99.7</v>
      </c>
      <c r="AC51" s="28">
        <v>99.8</v>
      </c>
      <c r="AD51" s="36">
        <v>0.153</v>
      </c>
      <c r="AE51" s="37">
        <v>0.219</v>
      </c>
      <c r="AF51" s="36">
        <v>0.309</v>
      </c>
      <c r="AG51" s="37">
        <v>0.23</v>
      </c>
      <c r="AH51" s="37">
        <v>8.7999999999999995E-2</v>
      </c>
      <c r="AI51" s="32">
        <v>0.71399999999999997</v>
      </c>
      <c r="AJ51" s="31">
        <v>0.65800000000000003</v>
      </c>
      <c r="AK51" s="31">
        <v>0.62</v>
      </c>
      <c r="AL51" s="33"/>
      <c r="AM51" s="8">
        <f t="shared" si="3"/>
        <v>0</v>
      </c>
      <c r="AN51" s="8">
        <f t="shared" si="4"/>
        <v>1</v>
      </c>
    </row>
    <row r="52" spans="1:40" ht="12.75" x14ac:dyDescent="0.2">
      <c r="A52" s="8"/>
      <c r="B52" s="23" t="s">
        <v>164</v>
      </c>
      <c r="C52" s="7">
        <v>58</v>
      </c>
      <c r="D52" s="5">
        <v>424617097571901</v>
      </c>
      <c r="E52" s="4">
        <v>42108</v>
      </c>
      <c r="F52" s="7" t="s">
        <v>1</v>
      </c>
      <c r="G52" s="38" t="s">
        <v>92</v>
      </c>
      <c r="H52" s="25">
        <v>626.5</v>
      </c>
      <c r="I52" s="26">
        <v>595.29999999999995</v>
      </c>
      <c r="J52" s="26">
        <f t="shared" si="2"/>
        <v>4.980047885075825</v>
      </c>
      <c r="K52" s="27">
        <v>3.9</v>
      </c>
      <c r="L52" s="27">
        <v>2</v>
      </c>
      <c r="M52" s="27">
        <v>4.3</v>
      </c>
      <c r="N52" s="27">
        <v>10.9</v>
      </c>
      <c r="O52" s="27">
        <v>22.5</v>
      </c>
      <c r="P52" s="27">
        <v>16.399999999999999</v>
      </c>
      <c r="Q52" s="27">
        <v>13.9</v>
      </c>
      <c r="R52" s="28">
        <v>24.1</v>
      </c>
      <c r="S52" s="28">
        <f t="shared" si="0"/>
        <v>49.8</v>
      </c>
      <c r="T52" s="28">
        <f t="shared" si="0"/>
        <v>52.8</v>
      </c>
      <c r="U52" s="2">
        <f t="shared" si="1"/>
        <v>0.99203187250996006</v>
      </c>
      <c r="V52" s="28">
        <v>2</v>
      </c>
      <c r="W52" s="28">
        <v>26.1</v>
      </c>
      <c r="X52" s="28">
        <v>40</v>
      </c>
      <c r="Y52" s="28">
        <v>56.4</v>
      </c>
      <c r="Z52" s="28">
        <v>78.900000000000006</v>
      </c>
      <c r="AA52" s="28">
        <v>89.8</v>
      </c>
      <c r="AB52" s="28">
        <v>94.1</v>
      </c>
      <c r="AC52" s="28">
        <v>96.1</v>
      </c>
      <c r="AD52" s="36">
        <v>0.154</v>
      </c>
      <c r="AE52" s="37">
        <v>0.27900000000000003</v>
      </c>
      <c r="AF52" s="36">
        <v>0.60499999999999998</v>
      </c>
      <c r="AG52" s="37">
        <v>0.377</v>
      </c>
      <c r="AH52" s="37">
        <v>0.36599999999999999</v>
      </c>
      <c r="AI52" s="32">
        <v>0.72399999999999998</v>
      </c>
      <c r="AJ52" s="31">
        <v>0.68</v>
      </c>
      <c r="AK52" s="31">
        <v>0.64100000000000001</v>
      </c>
      <c r="AL52" s="33"/>
      <c r="AM52" s="8">
        <f t="shared" si="3"/>
        <v>0</v>
      </c>
      <c r="AN52" s="8">
        <f t="shared" si="4"/>
        <v>1</v>
      </c>
    </row>
    <row r="53" spans="1:40" ht="12.75" x14ac:dyDescent="0.2">
      <c r="A53" s="8"/>
      <c r="B53" s="23" t="s">
        <v>161</v>
      </c>
      <c r="C53" s="7">
        <v>60</v>
      </c>
      <c r="D53" s="5">
        <v>424608097575101</v>
      </c>
      <c r="E53" s="4">
        <v>42109</v>
      </c>
      <c r="F53" s="7" t="s">
        <v>1</v>
      </c>
      <c r="G53" s="38" t="s">
        <v>93</v>
      </c>
      <c r="H53" s="25">
        <v>909.1</v>
      </c>
      <c r="I53" s="26">
        <v>862.7</v>
      </c>
      <c r="J53" s="26">
        <f t="shared" si="2"/>
        <v>5.1039489605103929</v>
      </c>
      <c r="K53" s="27">
        <v>0.8</v>
      </c>
      <c r="L53" s="27">
        <v>0.5</v>
      </c>
      <c r="M53" s="27">
        <v>0.7</v>
      </c>
      <c r="N53" s="27">
        <v>1.7</v>
      </c>
      <c r="O53" s="27">
        <v>15.6</v>
      </c>
      <c r="P53" s="27">
        <v>20</v>
      </c>
      <c r="Q53" s="27">
        <v>21</v>
      </c>
      <c r="R53" s="28">
        <v>37.5</v>
      </c>
      <c r="S53" s="28">
        <f t="shared" si="0"/>
        <v>37.299999999999997</v>
      </c>
      <c r="T53" s="28">
        <f t="shared" si="0"/>
        <v>56.6</v>
      </c>
      <c r="U53" s="2">
        <f t="shared" si="1"/>
        <v>0.59489633173843692</v>
      </c>
      <c r="V53" s="28">
        <v>2.2000000000000002</v>
      </c>
      <c r="W53" s="28">
        <v>39.700000000000003</v>
      </c>
      <c r="X53" s="28">
        <v>60.7</v>
      </c>
      <c r="Y53" s="28">
        <v>80.7</v>
      </c>
      <c r="Z53" s="28">
        <v>96.3</v>
      </c>
      <c r="AA53" s="28">
        <v>98</v>
      </c>
      <c r="AB53" s="28">
        <v>98.7</v>
      </c>
      <c r="AC53" s="28">
        <v>99.2</v>
      </c>
      <c r="AD53" s="36">
        <v>0.14699999999999999</v>
      </c>
      <c r="AE53" s="37">
        <v>0.23</v>
      </c>
      <c r="AF53" s="36">
        <v>0.34200000000000003</v>
      </c>
      <c r="AG53" s="37">
        <v>0.253</v>
      </c>
      <c r="AH53" s="37">
        <v>0.156</v>
      </c>
      <c r="AI53" s="32">
        <v>0.71699999999999997</v>
      </c>
      <c r="AJ53" s="31">
        <v>0.67300000000000004</v>
      </c>
      <c r="AK53" s="31">
        <v>0.626</v>
      </c>
      <c r="AL53" s="33"/>
      <c r="AM53" s="8">
        <f t="shared" si="3"/>
        <v>0</v>
      </c>
      <c r="AN53" s="8">
        <f t="shared" si="4"/>
        <v>1</v>
      </c>
    </row>
    <row r="54" spans="1:40" ht="12.75" x14ac:dyDescent="0.2">
      <c r="A54" s="8"/>
      <c r="B54" s="23" t="s">
        <v>161</v>
      </c>
      <c r="C54" s="7">
        <v>61</v>
      </c>
      <c r="D54" s="5">
        <v>424608097575101</v>
      </c>
      <c r="E54" s="4">
        <v>42109</v>
      </c>
      <c r="F54" s="7" t="s">
        <v>1</v>
      </c>
      <c r="G54" s="38" t="s">
        <v>94</v>
      </c>
      <c r="H54" s="25">
        <v>614.4</v>
      </c>
      <c r="I54" s="26">
        <v>583.9</v>
      </c>
      <c r="J54" s="26">
        <f t="shared" si="2"/>
        <v>4.9641927083333339</v>
      </c>
      <c r="K54" s="27">
        <v>0.6</v>
      </c>
      <c r="L54" s="27">
        <v>1</v>
      </c>
      <c r="M54" s="27">
        <v>3.9</v>
      </c>
      <c r="N54" s="27">
        <v>14.4</v>
      </c>
      <c r="O54" s="27">
        <v>30.3</v>
      </c>
      <c r="P54" s="27">
        <v>16.899999999999999</v>
      </c>
      <c r="Q54" s="27">
        <v>12.1</v>
      </c>
      <c r="R54" s="28">
        <v>19.899999999999999</v>
      </c>
      <c r="S54" s="28">
        <f t="shared" si="0"/>
        <v>61.6</v>
      </c>
      <c r="T54" s="28">
        <f t="shared" si="0"/>
        <v>59.300000000000004</v>
      </c>
      <c r="U54" s="2">
        <f t="shared" si="1"/>
        <v>1.6041666666666667</v>
      </c>
      <c r="V54" s="28">
        <v>0.9</v>
      </c>
      <c r="W54" s="28">
        <v>20.8</v>
      </c>
      <c r="X54" s="28">
        <v>32.9</v>
      </c>
      <c r="Y54" s="28">
        <v>49.8</v>
      </c>
      <c r="Z54" s="28">
        <v>80.099999999999994</v>
      </c>
      <c r="AA54" s="28">
        <v>94.5</v>
      </c>
      <c r="AB54" s="28">
        <v>98.4</v>
      </c>
      <c r="AC54" s="28">
        <v>99.4</v>
      </c>
      <c r="AD54" s="41">
        <v>0.17100000000000001</v>
      </c>
      <c r="AE54" s="42">
        <v>0.30099999999999999</v>
      </c>
      <c r="AF54" s="41">
        <v>0.51400000000000001</v>
      </c>
      <c r="AG54" s="42">
        <v>0.33300000000000002</v>
      </c>
      <c r="AH54" s="42">
        <v>0.16900000000000001</v>
      </c>
      <c r="AI54" s="32">
        <v>0.72599999999999998</v>
      </c>
      <c r="AJ54" s="31">
        <v>0.72399999999999998</v>
      </c>
      <c r="AK54" s="31">
        <v>0.64600000000000002</v>
      </c>
      <c r="AL54" s="33"/>
      <c r="AM54" s="8">
        <f t="shared" si="3"/>
        <v>0</v>
      </c>
      <c r="AN54" s="8">
        <f t="shared" si="4"/>
        <v>1</v>
      </c>
    </row>
    <row r="55" spans="1:40" ht="12.75" x14ac:dyDescent="0.2">
      <c r="A55" s="8"/>
      <c r="B55" s="23" t="s">
        <v>161</v>
      </c>
      <c r="C55" s="7">
        <v>62</v>
      </c>
      <c r="D55" s="5">
        <v>424608097575101</v>
      </c>
      <c r="E55" s="4">
        <v>42109</v>
      </c>
      <c r="F55" s="7" t="s">
        <v>1</v>
      </c>
      <c r="G55" s="38" t="s">
        <v>95</v>
      </c>
      <c r="H55" s="25">
        <v>1222</v>
      </c>
      <c r="I55" s="26">
        <v>1077.5999999999999</v>
      </c>
      <c r="J55" s="26">
        <f t="shared" si="2"/>
        <v>11.816693944353526</v>
      </c>
      <c r="K55" s="27">
        <v>1</v>
      </c>
      <c r="L55" s="27">
        <v>1.9</v>
      </c>
      <c r="M55" s="27">
        <v>5.5</v>
      </c>
      <c r="N55" s="27">
        <v>13.5</v>
      </c>
      <c r="O55" s="27">
        <v>27.5</v>
      </c>
      <c r="P55" s="27">
        <v>19.399999999999999</v>
      </c>
      <c r="Q55" s="27">
        <v>14.2</v>
      </c>
      <c r="R55" s="28">
        <v>16.7</v>
      </c>
      <c r="S55" s="28">
        <f t="shared" si="0"/>
        <v>60.4</v>
      </c>
      <c r="T55" s="28">
        <f t="shared" si="0"/>
        <v>61.099999999999994</v>
      </c>
      <c r="U55" s="2">
        <f t="shared" si="1"/>
        <v>1.5252525252525251</v>
      </c>
      <c r="V55" s="28">
        <v>0.3</v>
      </c>
      <c r="W55" s="28">
        <v>17</v>
      </c>
      <c r="X55" s="28">
        <v>31.2</v>
      </c>
      <c r="Y55" s="28">
        <v>50.6</v>
      </c>
      <c r="Z55" s="28">
        <v>78.099999999999994</v>
      </c>
      <c r="AA55" s="28">
        <v>91.6</v>
      </c>
      <c r="AB55" s="28">
        <v>97.1</v>
      </c>
      <c r="AC55" s="28">
        <v>99</v>
      </c>
      <c r="AD55" s="41">
        <v>0.188</v>
      </c>
      <c r="AE55" s="42">
        <v>0.29799999999999999</v>
      </c>
      <c r="AF55" s="41">
        <v>0.56399999999999995</v>
      </c>
      <c r="AG55" s="42">
        <v>0.35099999999999998</v>
      </c>
      <c r="AH55" s="42">
        <v>0.19400000000000001</v>
      </c>
      <c r="AI55" s="32">
        <v>0.72499999999999998</v>
      </c>
      <c r="AJ55" s="31">
        <v>0.71099999999999997</v>
      </c>
      <c r="AK55" s="31">
        <v>0.64400000000000002</v>
      </c>
      <c r="AL55" s="33"/>
      <c r="AM55" s="8">
        <f t="shared" si="3"/>
        <v>0</v>
      </c>
      <c r="AN55" s="8">
        <f t="shared" si="4"/>
        <v>1</v>
      </c>
    </row>
    <row r="56" spans="1:40" ht="12.75" x14ac:dyDescent="0.2">
      <c r="A56" s="8"/>
      <c r="B56" s="23" t="s">
        <v>162</v>
      </c>
      <c r="C56" s="7">
        <v>64</v>
      </c>
      <c r="D56" s="5">
        <v>424615097574701</v>
      </c>
      <c r="E56" s="4">
        <v>42109</v>
      </c>
      <c r="F56" s="7" t="s">
        <v>1</v>
      </c>
      <c r="G56" s="38" t="s">
        <v>96</v>
      </c>
      <c r="H56" s="25">
        <v>1209.4000000000001</v>
      </c>
      <c r="I56" s="26">
        <v>1127.5</v>
      </c>
      <c r="J56" s="26">
        <f t="shared" si="2"/>
        <v>6.7719530345625998</v>
      </c>
      <c r="K56" s="27">
        <v>0</v>
      </c>
      <c r="L56" s="27">
        <v>0.1</v>
      </c>
      <c r="M56" s="27">
        <v>0.3</v>
      </c>
      <c r="N56" s="27">
        <v>1.1000000000000001</v>
      </c>
      <c r="O56" s="27">
        <v>9.9</v>
      </c>
      <c r="P56" s="27">
        <v>19.3</v>
      </c>
      <c r="Q56" s="27">
        <v>25.4</v>
      </c>
      <c r="R56" s="28">
        <v>42.2</v>
      </c>
      <c r="S56" s="28">
        <f t="shared" si="0"/>
        <v>30.3</v>
      </c>
      <c r="T56" s="28">
        <f t="shared" si="0"/>
        <v>54.6</v>
      </c>
      <c r="U56" s="2">
        <f t="shared" si="1"/>
        <v>0.4347202295552367</v>
      </c>
      <c r="V56" s="28">
        <v>1.7</v>
      </c>
      <c r="W56" s="28">
        <v>43.9</v>
      </c>
      <c r="X56" s="28">
        <v>69.3</v>
      </c>
      <c r="Y56" s="28">
        <v>88.6</v>
      </c>
      <c r="Z56" s="28">
        <v>98.5</v>
      </c>
      <c r="AA56" s="28">
        <v>99.6</v>
      </c>
      <c r="AB56" s="28">
        <v>99.9</v>
      </c>
      <c r="AC56" s="28">
        <v>100</v>
      </c>
      <c r="AD56" s="41">
        <v>0.153</v>
      </c>
      <c r="AE56" s="42">
        <v>0.22</v>
      </c>
      <c r="AF56" s="41">
        <v>0.307</v>
      </c>
      <c r="AG56" s="42">
        <v>0.22900000000000001</v>
      </c>
      <c r="AH56" s="42">
        <v>7.5999999999999998E-2</v>
      </c>
      <c r="AI56" s="32">
        <v>0.72199999999999998</v>
      </c>
      <c r="AJ56" s="31">
        <v>0.70799999999999996</v>
      </c>
      <c r="AK56" s="31">
        <v>0.63500000000000001</v>
      </c>
      <c r="AL56" s="33"/>
      <c r="AM56" s="8">
        <f t="shared" si="3"/>
        <v>0</v>
      </c>
      <c r="AN56" s="8">
        <f t="shared" si="4"/>
        <v>1</v>
      </c>
    </row>
    <row r="57" spans="1:40" ht="12.75" x14ac:dyDescent="0.2">
      <c r="A57" s="8"/>
      <c r="B57" s="23" t="s">
        <v>162</v>
      </c>
      <c r="C57" s="7">
        <v>65</v>
      </c>
      <c r="D57" s="5">
        <v>424615097574701</v>
      </c>
      <c r="E57" s="4">
        <v>42109</v>
      </c>
      <c r="F57" s="7" t="s">
        <v>1</v>
      </c>
      <c r="G57" s="38" t="s">
        <v>97</v>
      </c>
      <c r="H57" s="25">
        <v>580.6</v>
      </c>
      <c r="I57" s="26">
        <v>502.9</v>
      </c>
      <c r="J57" s="26">
        <f t="shared" si="2"/>
        <v>13.382707543920089</v>
      </c>
      <c r="K57" s="27">
        <v>0.9</v>
      </c>
      <c r="L57" s="27">
        <v>0.2</v>
      </c>
      <c r="M57" s="27">
        <v>0.2</v>
      </c>
      <c r="N57" s="27">
        <v>0.7</v>
      </c>
      <c r="O57" s="27">
        <v>4.0999999999999996</v>
      </c>
      <c r="P57" s="27">
        <v>10.6</v>
      </c>
      <c r="Q57" s="27">
        <v>18.600000000000001</v>
      </c>
      <c r="R57" s="28">
        <v>60.4</v>
      </c>
      <c r="S57" s="28">
        <f t="shared" si="0"/>
        <v>15.399999999999999</v>
      </c>
      <c r="T57" s="28">
        <f t="shared" si="0"/>
        <v>33.299999999999997</v>
      </c>
      <c r="U57" s="2">
        <f t="shared" si="1"/>
        <v>0.18203309692671393</v>
      </c>
      <c r="V57" s="28">
        <v>4.3</v>
      </c>
      <c r="W57" s="28">
        <v>64.7</v>
      </c>
      <c r="X57" s="28">
        <v>83.3</v>
      </c>
      <c r="Y57" s="28">
        <v>93.9</v>
      </c>
      <c r="Z57" s="28">
        <v>98</v>
      </c>
      <c r="AA57" s="28">
        <v>98.7</v>
      </c>
      <c r="AB57" s="28">
        <v>98.9</v>
      </c>
      <c r="AC57" s="28">
        <v>99.1</v>
      </c>
      <c r="AD57" s="34">
        <v>0.125</v>
      </c>
      <c r="AE57" s="35">
        <v>0.191</v>
      </c>
      <c r="AF57" s="34">
        <v>0.27500000000000002</v>
      </c>
      <c r="AG57" s="35">
        <v>0.215</v>
      </c>
      <c r="AH57" s="35">
        <v>0.19600000000000001</v>
      </c>
      <c r="AI57" s="32">
        <v>0.71799999999999997</v>
      </c>
      <c r="AJ57" s="31">
        <v>0.66</v>
      </c>
      <c r="AK57" s="31">
        <v>0.629</v>
      </c>
      <c r="AL57" s="33"/>
      <c r="AM57" s="8">
        <f t="shared" si="3"/>
        <v>1</v>
      </c>
      <c r="AN57" s="8">
        <f t="shared" si="4"/>
        <v>0</v>
      </c>
    </row>
    <row r="58" spans="1:40" ht="12.75" x14ac:dyDescent="0.2">
      <c r="A58" s="8"/>
      <c r="B58" s="23" t="s">
        <v>162</v>
      </c>
      <c r="C58" s="7">
        <v>66</v>
      </c>
      <c r="D58" s="5">
        <v>424615097574701</v>
      </c>
      <c r="E58" s="4">
        <v>42109</v>
      </c>
      <c r="F58" s="7" t="s">
        <v>1</v>
      </c>
      <c r="G58" s="38" t="s">
        <v>98</v>
      </c>
      <c r="H58" s="25">
        <v>1161.5</v>
      </c>
      <c r="I58" s="26">
        <v>1119.7</v>
      </c>
      <c r="J58" s="26">
        <f t="shared" si="2"/>
        <v>3.5987946620748992</v>
      </c>
      <c r="K58" s="27">
        <v>1.6</v>
      </c>
      <c r="L58" s="27">
        <v>1.7</v>
      </c>
      <c r="M58" s="27">
        <v>2.8</v>
      </c>
      <c r="N58" s="27">
        <v>8.1999999999999993</v>
      </c>
      <c r="O58" s="27">
        <v>25.5</v>
      </c>
      <c r="P58" s="27">
        <v>18.7</v>
      </c>
      <c r="Q58" s="27">
        <v>15</v>
      </c>
      <c r="R58" s="28">
        <v>25.1</v>
      </c>
      <c r="S58" s="28">
        <f t="shared" si="0"/>
        <v>52.400000000000006</v>
      </c>
      <c r="T58" s="28">
        <f t="shared" si="0"/>
        <v>59.2</v>
      </c>
      <c r="U58" s="2">
        <f t="shared" si="1"/>
        <v>1.1008403361344541</v>
      </c>
      <c r="V58" s="28">
        <v>1.4</v>
      </c>
      <c r="W58" s="28">
        <v>26.5</v>
      </c>
      <c r="X58" s="28">
        <v>41.1</v>
      </c>
      <c r="Y58" s="28">
        <v>60.2</v>
      </c>
      <c r="Z58" s="28">
        <v>85.7</v>
      </c>
      <c r="AA58" s="28">
        <v>93.9</v>
      </c>
      <c r="AB58" s="28">
        <v>96.7</v>
      </c>
      <c r="AC58" s="28">
        <v>98.4</v>
      </c>
      <c r="AD58" s="34">
        <v>0.159</v>
      </c>
      <c r="AE58" s="35">
        <v>0.27200000000000002</v>
      </c>
      <c r="AF58" s="34">
        <v>0.48399999999999999</v>
      </c>
      <c r="AG58" s="35">
        <v>0.32100000000000001</v>
      </c>
      <c r="AH58" s="35">
        <v>0.22500000000000001</v>
      </c>
      <c r="AI58" s="32">
        <v>0.72199999999999998</v>
      </c>
      <c r="AJ58" s="31">
        <v>0.69599999999999995</v>
      </c>
      <c r="AK58" s="31">
        <v>0.63600000000000001</v>
      </c>
      <c r="AL58" s="33"/>
      <c r="AM58" s="8">
        <f t="shared" si="3"/>
        <v>0</v>
      </c>
      <c r="AN58" s="8">
        <f t="shared" si="4"/>
        <v>1</v>
      </c>
    </row>
    <row r="59" spans="1:40" ht="12.75" x14ac:dyDescent="0.2">
      <c r="A59" s="8"/>
      <c r="B59" s="23" t="s">
        <v>163</v>
      </c>
      <c r="C59" s="7">
        <v>67</v>
      </c>
      <c r="D59" s="5">
        <v>424600097582001</v>
      </c>
      <c r="E59" s="4">
        <v>42107</v>
      </c>
      <c r="F59" s="7" t="s">
        <v>1</v>
      </c>
      <c r="G59" s="38" t="s">
        <v>99</v>
      </c>
      <c r="H59" s="25">
        <v>1251.8</v>
      </c>
      <c r="I59" s="26">
        <v>1210.4000000000001</v>
      </c>
      <c r="J59" s="26">
        <f t="shared" si="2"/>
        <v>3.3072375778878307</v>
      </c>
      <c r="K59" s="27">
        <v>0.2</v>
      </c>
      <c r="L59" s="27">
        <v>0.4</v>
      </c>
      <c r="M59" s="27">
        <v>0.4</v>
      </c>
      <c r="N59" s="27">
        <v>0.9</v>
      </c>
      <c r="O59" s="27">
        <v>11.2</v>
      </c>
      <c r="P59" s="27">
        <v>15.4</v>
      </c>
      <c r="Q59" s="27">
        <v>17.600000000000001</v>
      </c>
      <c r="R59" s="28">
        <v>50</v>
      </c>
      <c r="S59" s="28">
        <f t="shared" si="0"/>
        <v>27.5</v>
      </c>
      <c r="T59" s="28">
        <f t="shared" si="0"/>
        <v>44.2</v>
      </c>
      <c r="U59" s="2">
        <f t="shared" si="1"/>
        <v>0.37931034482758619</v>
      </c>
      <c r="V59" s="28">
        <v>3.9</v>
      </c>
      <c r="W59" s="28">
        <v>53.9</v>
      </c>
      <c r="X59" s="28">
        <v>71.5</v>
      </c>
      <c r="Y59" s="28">
        <v>86.9</v>
      </c>
      <c r="Z59" s="28">
        <v>98.1</v>
      </c>
      <c r="AA59" s="28">
        <v>99</v>
      </c>
      <c r="AB59" s="28">
        <v>99.4</v>
      </c>
      <c r="AC59" s="28">
        <v>99.8</v>
      </c>
      <c r="AD59" s="34">
        <v>0.129</v>
      </c>
      <c r="AE59" s="35">
        <v>0.20499999999999999</v>
      </c>
      <c r="AF59" s="34">
        <v>0.316</v>
      </c>
      <c r="AG59" s="35">
        <v>0.221</v>
      </c>
      <c r="AH59" s="35">
        <v>0.109</v>
      </c>
      <c r="AI59" s="32">
        <v>0.72</v>
      </c>
      <c r="AJ59" s="31">
        <v>0.68200000000000005</v>
      </c>
      <c r="AK59" s="31">
        <v>0.63100000000000001</v>
      </c>
      <c r="AL59" s="33"/>
      <c r="AM59" s="8">
        <f t="shared" si="3"/>
        <v>0</v>
      </c>
      <c r="AN59" s="8">
        <f t="shared" si="4"/>
        <v>0</v>
      </c>
    </row>
    <row r="60" spans="1:40" ht="12.75" x14ac:dyDescent="0.2">
      <c r="A60" s="8"/>
      <c r="B60" s="23" t="s">
        <v>163</v>
      </c>
      <c r="C60" s="7">
        <v>68</v>
      </c>
      <c r="D60" s="5">
        <v>424600097582001</v>
      </c>
      <c r="E60" s="4">
        <v>42107</v>
      </c>
      <c r="F60" s="7" t="s">
        <v>1</v>
      </c>
      <c r="G60" s="38" t="s">
        <v>100</v>
      </c>
      <c r="H60" s="25">
        <v>1287.3</v>
      </c>
      <c r="I60" s="26">
        <v>1187.8</v>
      </c>
      <c r="J60" s="26">
        <f t="shared" si="2"/>
        <v>7.7293560164685777</v>
      </c>
      <c r="K60" s="27">
        <v>0.1</v>
      </c>
      <c r="L60" s="27">
        <v>0.3</v>
      </c>
      <c r="M60" s="27">
        <v>0.3</v>
      </c>
      <c r="N60" s="27">
        <v>0.8</v>
      </c>
      <c r="O60" s="27">
        <v>7.2</v>
      </c>
      <c r="P60" s="27">
        <v>14.5</v>
      </c>
      <c r="Q60" s="27">
        <v>21.6</v>
      </c>
      <c r="R60" s="28">
        <v>51.3</v>
      </c>
      <c r="S60" s="28">
        <f t="shared" si="0"/>
        <v>22.5</v>
      </c>
      <c r="T60" s="28">
        <f t="shared" si="0"/>
        <v>43.3</v>
      </c>
      <c r="U60" s="2">
        <f t="shared" si="1"/>
        <v>0.29032258064516131</v>
      </c>
      <c r="V60" s="28">
        <v>3.9</v>
      </c>
      <c r="W60" s="28">
        <v>55.2</v>
      </c>
      <c r="X60" s="28">
        <v>76.8</v>
      </c>
      <c r="Y60" s="28">
        <v>91.3</v>
      </c>
      <c r="Z60" s="28">
        <v>98.5</v>
      </c>
      <c r="AA60" s="28">
        <v>99.3</v>
      </c>
      <c r="AB60" s="28">
        <v>99.6</v>
      </c>
      <c r="AC60" s="28">
        <v>99.9</v>
      </c>
      <c r="AD60" s="34">
        <v>0.129</v>
      </c>
      <c r="AE60" s="35">
        <v>0.20399999999999999</v>
      </c>
      <c r="AF60" s="34">
        <v>0.29299999999999998</v>
      </c>
      <c r="AG60" s="35">
        <v>0.214</v>
      </c>
      <c r="AH60" s="35">
        <v>9.4E-2</v>
      </c>
      <c r="AI60" s="32">
        <v>0.72099999999999997</v>
      </c>
      <c r="AJ60" s="31">
        <v>0.68500000000000005</v>
      </c>
      <c r="AK60" s="31">
        <v>0.63300000000000001</v>
      </c>
      <c r="AL60" s="33"/>
      <c r="AM60" s="8">
        <f t="shared" si="3"/>
        <v>1</v>
      </c>
      <c r="AN60" s="8">
        <f t="shared" si="4"/>
        <v>0</v>
      </c>
    </row>
    <row r="61" spans="1:40" ht="12.75" x14ac:dyDescent="0.2">
      <c r="A61" s="8"/>
      <c r="B61" s="23" t="s">
        <v>163</v>
      </c>
      <c r="C61" s="7">
        <v>69</v>
      </c>
      <c r="D61" s="5">
        <v>424600097582001</v>
      </c>
      <c r="E61" s="4">
        <v>42107</v>
      </c>
      <c r="F61" s="7" t="s">
        <v>1</v>
      </c>
      <c r="G61" s="38" t="s">
        <v>73</v>
      </c>
      <c r="H61" s="25">
        <v>1183.7</v>
      </c>
      <c r="I61" s="26">
        <v>1165</v>
      </c>
      <c r="J61" s="26">
        <f t="shared" si="2"/>
        <v>1.579792177071897</v>
      </c>
      <c r="K61" s="27">
        <v>0.3</v>
      </c>
      <c r="L61" s="27">
        <v>0.3</v>
      </c>
      <c r="M61" s="27">
        <v>0.9</v>
      </c>
      <c r="N61" s="27">
        <v>2.8</v>
      </c>
      <c r="O61" s="27">
        <v>16.100000000000001</v>
      </c>
      <c r="P61" s="27">
        <v>25.6</v>
      </c>
      <c r="Q61" s="27">
        <v>26.7</v>
      </c>
      <c r="R61" s="28">
        <v>27.1</v>
      </c>
      <c r="S61" s="28">
        <f t="shared" si="0"/>
        <v>44.5</v>
      </c>
      <c r="T61" s="28">
        <f t="shared" si="0"/>
        <v>68.400000000000006</v>
      </c>
      <c r="U61" s="2">
        <f t="shared" si="1"/>
        <v>0.80180180180180183</v>
      </c>
      <c r="V61" s="28">
        <v>0.2</v>
      </c>
      <c r="W61" s="28">
        <v>27.3</v>
      </c>
      <c r="X61" s="28">
        <v>54</v>
      </c>
      <c r="Y61" s="28">
        <v>79.599999999999994</v>
      </c>
      <c r="Z61" s="28">
        <v>95.7</v>
      </c>
      <c r="AA61" s="28">
        <v>98.5</v>
      </c>
      <c r="AB61" s="28">
        <v>99.4</v>
      </c>
      <c r="AC61" s="28">
        <v>99.7</v>
      </c>
      <c r="AD61" s="34">
        <v>0.18</v>
      </c>
      <c r="AE61" s="35">
        <v>0.24399999999999999</v>
      </c>
      <c r="AF61" s="34">
        <v>0.34499999999999997</v>
      </c>
      <c r="AG61" s="35">
        <v>0.26300000000000001</v>
      </c>
      <c r="AH61" s="35">
        <v>0.114</v>
      </c>
      <c r="AI61" s="32">
        <v>0.72199999999999998</v>
      </c>
      <c r="AJ61" s="31">
        <v>0.71799999999999997</v>
      </c>
      <c r="AK61" s="31">
        <v>0.63500000000000001</v>
      </c>
      <c r="AL61" s="33"/>
      <c r="AM61" s="8">
        <f t="shared" si="3"/>
        <v>0</v>
      </c>
      <c r="AN61" s="8">
        <f t="shared" si="4"/>
        <v>1</v>
      </c>
    </row>
    <row r="62" spans="1:40" ht="12.75" x14ac:dyDescent="0.2">
      <c r="A62" s="8"/>
      <c r="B62" s="23" t="s">
        <v>6</v>
      </c>
      <c r="C62" s="7">
        <v>70</v>
      </c>
      <c r="D62" s="5">
        <v>424613097574401</v>
      </c>
      <c r="E62" s="4">
        <v>42109</v>
      </c>
      <c r="F62" s="7" t="s">
        <v>1</v>
      </c>
      <c r="G62" s="38" t="s">
        <v>66</v>
      </c>
      <c r="H62" s="25">
        <v>449.2</v>
      </c>
      <c r="I62" s="26">
        <v>422.7</v>
      </c>
      <c r="J62" s="26">
        <f t="shared" si="2"/>
        <v>5.8993766696349068</v>
      </c>
      <c r="K62" s="27">
        <v>2.8</v>
      </c>
      <c r="L62" s="27">
        <v>3.1</v>
      </c>
      <c r="M62" s="27">
        <v>4.7</v>
      </c>
      <c r="N62" s="27">
        <v>6.8</v>
      </c>
      <c r="O62" s="27">
        <v>19.600000000000001</v>
      </c>
      <c r="P62" s="27">
        <v>23.4</v>
      </c>
      <c r="Q62" s="27">
        <v>20.7</v>
      </c>
      <c r="R62" s="28">
        <v>18.7</v>
      </c>
      <c r="S62" s="28">
        <f t="shared" si="0"/>
        <v>49.8</v>
      </c>
      <c r="T62" s="28">
        <f t="shared" si="0"/>
        <v>63.7</v>
      </c>
      <c r="U62" s="2">
        <f t="shared" si="1"/>
        <v>0.99203187250996006</v>
      </c>
      <c r="V62" s="28">
        <v>0.2</v>
      </c>
      <c r="W62" s="28">
        <v>18.899999999999999</v>
      </c>
      <c r="X62" s="28">
        <v>39.6</v>
      </c>
      <c r="Y62" s="28">
        <v>63</v>
      </c>
      <c r="Z62" s="28">
        <v>82.6</v>
      </c>
      <c r="AA62" s="28">
        <v>89.4</v>
      </c>
      <c r="AB62" s="28">
        <v>94.1</v>
      </c>
      <c r="AC62" s="28">
        <v>97.2</v>
      </c>
      <c r="AD62" s="34">
        <v>0.19</v>
      </c>
      <c r="AE62" s="35">
        <v>0.27</v>
      </c>
      <c r="AF62" s="34">
        <v>0.623</v>
      </c>
      <c r="AG62" s="35">
        <v>0.35299999999999998</v>
      </c>
      <c r="AH62" s="35">
        <v>0.25800000000000001</v>
      </c>
      <c r="AI62" s="32">
        <v>0.72099999999999997</v>
      </c>
      <c r="AJ62" s="31">
        <v>0.67700000000000005</v>
      </c>
      <c r="AK62" s="31">
        <v>0.63400000000000001</v>
      </c>
      <c r="AL62" s="33"/>
      <c r="AM62" s="8">
        <f t="shared" si="3"/>
        <v>0</v>
      </c>
      <c r="AN62" s="8">
        <f t="shared" si="4"/>
        <v>1</v>
      </c>
    </row>
    <row r="63" spans="1:40" ht="12.75" x14ac:dyDescent="0.2">
      <c r="A63" s="8"/>
      <c r="B63" s="23" t="s">
        <v>6</v>
      </c>
      <c r="C63" s="7">
        <v>71</v>
      </c>
      <c r="D63" s="5">
        <v>424613097574401</v>
      </c>
      <c r="E63" s="4">
        <v>42109</v>
      </c>
      <c r="F63" s="7" t="s">
        <v>1</v>
      </c>
      <c r="G63" s="38" t="s">
        <v>101</v>
      </c>
      <c r="H63" s="25">
        <v>426</v>
      </c>
      <c r="I63" s="26">
        <v>327.9</v>
      </c>
      <c r="J63" s="26">
        <f t="shared" si="2"/>
        <v>23.028169014084511</v>
      </c>
      <c r="K63" s="27">
        <v>1.3</v>
      </c>
      <c r="L63" s="27">
        <v>1.9</v>
      </c>
      <c r="M63" s="27">
        <v>1.6</v>
      </c>
      <c r="N63" s="27">
        <v>2.6</v>
      </c>
      <c r="O63" s="27">
        <v>6.9</v>
      </c>
      <c r="P63" s="27">
        <v>7</v>
      </c>
      <c r="Q63" s="27">
        <v>12.3</v>
      </c>
      <c r="R63" s="28">
        <v>57</v>
      </c>
      <c r="S63" s="28">
        <f t="shared" si="0"/>
        <v>16.5</v>
      </c>
      <c r="T63" s="28">
        <f t="shared" si="0"/>
        <v>26.200000000000003</v>
      </c>
      <c r="U63" s="2">
        <f t="shared" si="1"/>
        <v>0.19760479041916168</v>
      </c>
      <c r="V63" s="28">
        <v>9.4</v>
      </c>
      <c r="W63" s="28">
        <v>66.400000000000006</v>
      </c>
      <c r="X63" s="28">
        <v>78.7</v>
      </c>
      <c r="Y63" s="28">
        <v>85.7</v>
      </c>
      <c r="Z63" s="28">
        <v>92.6</v>
      </c>
      <c r="AA63" s="28">
        <v>95.2</v>
      </c>
      <c r="AB63" s="28">
        <v>96.8</v>
      </c>
      <c r="AC63" s="28">
        <v>98.7</v>
      </c>
      <c r="AD63" s="34">
        <v>0.108</v>
      </c>
      <c r="AE63" s="35">
        <v>0.182</v>
      </c>
      <c r="AF63" s="34">
        <v>0.36199999999999999</v>
      </c>
      <c r="AG63" s="35">
        <v>0.23300000000000001</v>
      </c>
      <c r="AH63" s="35">
        <v>0.20399999999999999</v>
      </c>
      <c r="AI63" s="32">
        <v>0.71199999999999997</v>
      </c>
      <c r="AJ63" s="31">
        <v>0.57099999999999995</v>
      </c>
      <c r="AK63" s="31">
        <v>0.62</v>
      </c>
      <c r="AL63" s="33"/>
      <c r="AM63" s="8">
        <f t="shared" si="3"/>
        <v>1</v>
      </c>
      <c r="AN63" s="8">
        <f t="shared" si="4"/>
        <v>0</v>
      </c>
    </row>
    <row r="64" spans="1:40" ht="12.75" x14ac:dyDescent="0.2">
      <c r="A64" s="8"/>
      <c r="B64" s="23" t="s">
        <v>6</v>
      </c>
      <c r="C64" s="7">
        <v>72</v>
      </c>
      <c r="D64" s="5">
        <v>424613097574401</v>
      </c>
      <c r="E64" s="4">
        <v>42109</v>
      </c>
      <c r="F64" s="7" t="s">
        <v>1</v>
      </c>
      <c r="G64" s="38" t="s">
        <v>52</v>
      </c>
      <c r="H64" s="25">
        <v>1279.3</v>
      </c>
      <c r="I64" s="26">
        <v>1212.9000000000001</v>
      </c>
      <c r="J64" s="26">
        <f t="shared" si="2"/>
        <v>5.1903384663487744</v>
      </c>
      <c r="K64" s="27">
        <v>0.1</v>
      </c>
      <c r="L64" s="27">
        <v>0.2</v>
      </c>
      <c r="M64" s="27">
        <v>1</v>
      </c>
      <c r="N64" s="27">
        <v>4.8</v>
      </c>
      <c r="O64" s="27">
        <v>19.8</v>
      </c>
      <c r="P64" s="27">
        <v>14.8</v>
      </c>
      <c r="Q64" s="27">
        <v>14.1</v>
      </c>
      <c r="R64" s="28">
        <v>42.8</v>
      </c>
      <c r="S64" s="28">
        <f t="shared" si="0"/>
        <v>39.400000000000006</v>
      </c>
      <c r="T64" s="28">
        <f t="shared" si="0"/>
        <v>48.7</v>
      </c>
      <c r="U64" s="2">
        <f t="shared" si="1"/>
        <v>0.65016501650165037</v>
      </c>
      <c r="V64" s="28">
        <v>2.4</v>
      </c>
      <c r="W64" s="28">
        <v>45.2</v>
      </c>
      <c r="X64" s="28">
        <v>59.3</v>
      </c>
      <c r="Y64" s="28">
        <v>74.099999999999994</v>
      </c>
      <c r="Z64" s="28">
        <v>93.9</v>
      </c>
      <c r="AA64" s="28">
        <v>98.7</v>
      </c>
      <c r="AB64" s="28">
        <v>99.7</v>
      </c>
      <c r="AC64" s="28">
        <v>99.9</v>
      </c>
      <c r="AD64" s="34">
        <v>0.13500000000000001</v>
      </c>
      <c r="AE64" s="35">
        <v>0.224</v>
      </c>
      <c r="AF64" s="34">
        <v>0.38200000000000001</v>
      </c>
      <c r="AG64" s="35">
        <v>0.249</v>
      </c>
      <c r="AH64" s="35">
        <v>0.115</v>
      </c>
      <c r="AI64" s="32">
        <v>0.71699999999999997</v>
      </c>
      <c r="AJ64" s="31">
        <v>0.68400000000000005</v>
      </c>
      <c r="AK64" s="31">
        <v>0.625</v>
      </c>
      <c r="AL64" s="33"/>
      <c r="AM64" s="8">
        <f t="shared" si="3"/>
        <v>0</v>
      </c>
      <c r="AN64" s="8">
        <f t="shared" si="4"/>
        <v>0</v>
      </c>
    </row>
    <row r="65" spans="1:40" ht="12.75" x14ac:dyDescent="0.2">
      <c r="A65" s="8"/>
      <c r="B65" s="23" t="s">
        <v>8</v>
      </c>
      <c r="C65" s="7">
        <v>74</v>
      </c>
      <c r="D65" s="5">
        <v>424617097572601</v>
      </c>
      <c r="E65" s="4">
        <v>42108</v>
      </c>
      <c r="F65" s="7" t="s">
        <v>1</v>
      </c>
      <c r="G65" s="38" t="s">
        <v>102</v>
      </c>
      <c r="H65" s="25">
        <v>453</v>
      </c>
      <c r="I65" s="26">
        <v>443.5</v>
      </c>
      <c r="J65" s="26">
        <f t="shared" si="2"/>
        <v>2.0971302428256071</v>
      </c>
      <c r="K65" s="27">
        <v>0.5</v>
      </c>
      <c r="L65" s="27">
        <v>0.7</v>
      </c>
      <c r="M65" s="27">
        <v>2.2999999999999998</v>
      </c>
      <c r="N65" s="27">
        <v>7.7</v>
      </c>
      <c r="O65" s="27">
        <v>22.3</v>
      </c>
      <c r="P65" s="27">
        <v>21.1</v>
      </c>
      <c r="Q65" s="27">
        <v>17.899999999999999</v>
      </c>
      <c r="R65" s="28">
        <v>26.3</v>
      </c>
      <c r="S65" s="28">
        <f t="shared" si="0"/>
        <v>51.1</v>
      </c>
      <c r="T65" s="28">
        <f t="shared" si="0"/>
        <v>61.300000000000004</v>
      </c>
      <c r="U65" s="2">
        <f t="shared" si="1"/>
        <v>1.0449897750511248</v>
      </c>
      <c r="V65" s="28">
        <v>1.2</v>
      </c>
      <c r="W65" s="28">
        <v>27.5</v>
      </c>
      <c r="X65" s="28">
        <v>45.4</v>
      </c>
      <c r="Y65" s="28">
        <v>66.5</v>
      </c>
      <c r="Z65" s="28">
        <v>88.8</v>
      </c>
      <c r="AA65" s="28">
        <v>96.5</v>
      </c>
      <c r="AB65" s="28">
        <v>98.8</v>
      </c>
      <c r="AC65" s="28">
        <v>99.5</v>
      </c>
      <c r="AD65" s="34">
        <v>0.16300000000000001</v>
      </c>
      <c r="AE65" s="35">
        <v>0.26</v>
      </c>
      <c r="AF65" s="34">
        <v>0.44</v>
      </c>
      <c r="AG65" s="35">
        <v>0.29099999999999998</v>
      </c>
      <c r="AH65" s="35">
        <v>0.151</v>
      </c>
      <c r="AI65" s="32">
        <v>0.72199999999999998</v>
      </c>
      <c r="AJ65" s="31">
        <v>0.71</v>
      </c>
      <c r="AK65" s="31">
        <v>0.63700000000000001</v>
      </c>
      <c r="AL65" s="33"/>
      <c r="AM65" s="8">
        <f t="shared" si="3"/>
        <v>0</v>
      </c>
      <c r="AN65" s="8">
        <f t="shared" si="4"/>
        <v>1</v>
      </c>
    </row>
    <row r="66" spans="1:40" ht="12.75" x14ac:dyDescent="0.2">
      <c r="A66" s="8"/>
      <c r="B66" s="23" t="s">
        <v>8</v>
      </c>
      <c r="C66" s="7">
        <v>75</v>
      </c>
      <c r="D66" s="5">
        <v>424617097572601</v>
      </c>
      <c r="E66" s="4">
        <v>42108</v>
      </c>
      <c r="F66" s="7" t="s">
        <v>1</v>
      </c>
      <c r="G66" s="38" t="s">
        <v>103</v>
      </c>
      <c r="H66" s="25">
        <v>456</v>
      </c>
      <c r="I66" s="26">
        <v>395.2</v>
      </c>
      <c r="J66" s="26">
        <f t="shared" si="2"/>
        <v>13.333333333333336</v>
      </c>
      <c r="K66" s="27">
        <v>0.1</v>
      </c>
      <c r="L66" s="27">
        <v>0.2</v>
      </c>
      <c r="M66" s="27">
        <v>0.6</v>
      </c>
      <c r="N66" s="27">
        <v>2.2999999999999998</v>
      </c>
      <c r="O66" s="27">
        <v>16.8</v>
      </c>
      <c r="P66" s="27">
        <v>24.2</v>
      </c>
      <c r="Q66" s="27">
        <v>24</v>
      </c>
      <c r="R66" s="28">
        <v>30.6</v>
      </c>
      <c r="S66" s="28">
        <f t="shared" si="0"/>
        <v>43.3</v>
      </c>
      <c r="T66" s="28">
        <f t="shared" si="0"/>
        <v>65</v>
      </c>
      <c r="U66" s="2">
        <f t="shared" si="1"/>
        <v>0.7636684303350969</v>
      </c>
      <c r="V66" s="28">
        <v>1.2</v>
      </c>
      <c r="W66" s="28">
        <v>31.8</v>
      </c>
      <c r="X66" s="28">
        <v>55.8</v>
      </c>
      <c r="Y66" s="28">
        <v>80</v>
      </c>
      <c r="Z66" s="28">
        <v>96.8</v>
      </c>
      <c r="AA66" s="28">
        <v>99.1</v>
      </c>
      <c r="AB66" s="28">
        <v>99.7</v>
      </c>
      <c r="AC66" s="28">
        <v>99.9</v>
      </c>
      <c r="AD66" s="34">
        <v>0.16400000000000001</v>
      </c>
      <c r="AE66" s="35">
        <v>0.24099999999999999</v>
      </c>
      <c r="AF66" s="34">
        <v>0.34200000000000003</v>
      </c>
      <c r="AG66" s="35">
        <v>0.252</v>
      </c>
      <c r="AH66" s="35">
        <v>9.2999999999999999E-2</v>
      </c>
      <c r="AI66" s="32">
        <v>0.72099999999999997</v>
      </c>
      <c r="AJ66" s="31">
        <v>0.71099999999999997</v>
      </c>
      <c r="AK66" s="31">
        <v>0.63300000000000001</v>
      </c>
      <c r="AL66" s="33"/>
      <c r="AM66" s="8">
        <f t="shared" si="3"/>
        <v>0</v>
      </c>
      <c r="AN66" s="8">
        <f t="shared" si="4"/>
        <v>1</v>
      </c>
    </row>
    <row r="67" spans="1:40" ht="12.75" x14ac:dyDescent="0.2">
      <c r="A67" s="8"/>
      <c r="B67" s="23" t="s">
        <v>8</v>
      </c>
      <c r="C67" s="7">
        <v>76</v>
      </c>
      <c r="D67" s="5">
        <v>424617097572601</v>
      </c>
      <c r="E67" s="4">
        <v>42108</v>
      </c>
      <c r="F67" s="7" t="s">
        <v>1</v>
      </c>
      <c r="G67" s="38" t="s">
        <v>104</v>
      </c>
      <c r="H67" s="25">
        <v>1072.2</v>
      </c>
      <c r="I67" s="26">
        <v>1039.2</v>
      </c>
      <c r="J67" s="26">
        <f t="shared" si="2"/>
        <v>3.0777839955232231</v>
      </c>
      <c r="K67" s="27">
        <v>0.2</v>
      </c>
      <c r="L67" s="27">
        <v>0.2</v>
      </c>
      <c r="M67" s="27">
        <v>0.6</v>
      </c>
      <c r="N67" s="27">
        <v>3.7</v>
      </c>
      <c r="O67" s="27">
        <v>29.8</v>
      </c>
      <c r="P67" s="27">
        <v>28.4</v>
      </c>
      <c r="Q67" s="27">
        <v>19.8</v>
      </c>
      <c r="R67" s="28">
        <v>17</v>
      </c>
      <c r="S67" s="28">
        <f t="shared" si="0"/>
        <v>61.9</v>
      </c>
      <c r="T67" s="28">
        <f t="shared" si="0"/>
        <v>78</v>
      </c>
      <c r="U67" s="2">
        <f t="shared" si="1"/>
        <v>1.6246719160104985</v>
      </c>
      <c r="V67" s="28">
        <v>0.3</v>
      </c>
      <c r="W67" s="28">
        <v>17.3</v>
      </c>
      <c r="X67" s="28">
        <v>37.1</v>
      </c>
      <c r="Y67" s="28">
        <v>65.5</v>
      </c>
      <c r="Z67" s="28">
        <v>95.3</v>
      </c>
      <c r="AA67" s="28">
        <v>99</v>
      </c>
      <c r="AB67" s="28">
        <v>99.6</v>
      </c>
      <c r="AC67" s="28">
        <v>99.8</v>
      </c>
      <c r="AD67" s="34">
        <v>0.192</v>
      </c>
      <c r="AE67" s="35">
        <v>0.27200000000000002</v>
      </c>
      <c r="AF67" s="34">
        <v>0.377</v>
      </c>
      <c r="AG67" s="35">
        <v>0.28399999999999997</v>
      </c>
      <c r="AH67" s="35">
        <v>0.105</v>
      </c>
      <c r="AI67" s="32">
        <v>0.72299999999999998</v>
      </c>
      <c r="AJ67" s="31">
        <v>0.73199999999999998</v>
      </c>
      <c r="AK67" s="31">
        <v>0.63800000000000001</v>
      </c>
      <c r="AL67" s="33"/>
      <c r="AM67" s="8">
        <f t="shared" si="3"/>
        <v>0</v>
      </c>
      <c r="AN67" s="8">
        <f t="shared" si="4"/>
        <v>1</v>
      </c>
    </row>
    <row r="68" spans="1:40" ht="12.75" x14ac:dyDescent="0.2">
      <c r="A68" s="8"/>
      <c r="B68" s="23" t="s">
        <v>9</v>
      </c>
      <c r="C68" s="7">
        <v>77</v>
      </c>
      <c r="D68" s="5">
        <v>424625097562701</v>
      </c>
      <c r="E68" s="4">
        <v>42110</v>
      </c>
      <c r="F68" s="7" t="s">
        <v>1</v>
      </c>
      <c r="G68" s="38" t="s">
        <v>105</v>
      </c>
      <c r="H68" s="25">
        <v>1171</v>
      </c>
      <c r="I68" s="26">
        <v>1131.7</v>
      </c>
      <c r="J68" s="26">
        <f t="shared" si="2"/>
        <v>3.3561058923996545</v>
      </c>
      <c r="K68" s="27">
        <v>0.1</v>
      </c>
      <c r="L68" s="27">
        <v>0.2</v>
      </c>
      <c r="M68" s="27">
        <v>0.6</v>
      </c>
      <c r="N68" s="27">
        <v>2.5</v>
      </c>
      <c r="O68" s="27">
        <v>14.3</v>
      </c>
      <c r="P68" s="27">
        <v>19.5</v>
      </c>
      <c r="Q68" s="27">
        <v>22.9</v>
      </c>
      <c r="R68" s="28">
        <v>39.1</v>
      </c>
      <c r="S68" s="28">
        <f t="shared" si="0"/>
        <v>36.299999999999997</v>
      </c>
      <c r="T68" s="28">
        <f t="shared" si="0"/>
        <v>56.699999999999996</v>
      </c>
      <c r="U68" s="2">
        <f t="shared" si="1"/>
        <v>0.56985871271585553</v>
      </c>
      <c r="V68" s="28">
        <v>0.8</v>
      </c>
      <c r="W68" s="28">
        <v>39.9</v>
      </c>
      <c r="X68" s="28">
        <v>62.8</v>
      </c>
      <c r="Y68" s="28">
        <v>82.3</v>
      </c>
      <c r="Z68" s="28">
        <v>96.6</v>
      </c>
      <c r="AA68" s="28">
        <v>99.1</v>
      </c>
      <c r="AB68" s="28">
        <v>99.7</v>
      </c>
      <c r="AC68" s="28">
        <v>99.9</v>
      </c>
      <c r="AD68" s="34">
        <v>0.159</v>
      </c>
      <c r="AE68" s="35">
        <v>0.22800000000000001</v>
      </c>
      <c r="AF68" s="34">
        <v>0.33800000000000002</v>
      </c>
      <c r="AG68" s="35">
        <v>0.24399999999999999</v>
      </c>
      <c r="AH68" s="35">
        <v>9.4E-2</v>
      </c>
      <c r="AI68" s="32">
        <v>0.72</v>
      </c>
      <c r="AJ68" s="31">
        <v>0.69799999999999995</v>
      </c>
      <c r="AK68" s="31">
        <v>0.63200000000000001</v>
      </c>
      <c r="AL68" s="33"/>
      <c r="AM68" s="8">
        <f t="shared" si="3"/>
        <v>0</v>
      </c>
      <c r="AN68" s="8">
        <f t="shared" si="4"/>
        <v>1</v>
      </c>
    </row>
    <row r="69" spans="1:40" ht="12.75" x14ac:dyDescent="0.2">
      <c r="A69" s="8"/>
      <c r="B69" s="23" t="s">
        <v>9</v>
      </c>
      <c r="C69" s="7">
        <v>78</v>
      </c>
      <c r="D69" s="5">
        <v>424625097562701</v>
      </c>
      <c r="E69" s="4">
        <v>42110</v>
      </c>
      <c r="F69" s="7" t="s">
        <v>1</v>
      </c>
      <c r="G69" s="38" t="s">
        <v>95</v>
      </c>
      <c r="H69" s="25">
        <v>1326.8</v>
      </c>
      <c r="I69" s="26">
        <v>973.5</v>
      </c>
      <c r="J69" s="26">
        <f t="shared" si="2"/>
        <v>26.627977087729871</v>
      </c>
      <c r="K69" s="27">
        <v>1.4</v>
      </c>
      <c r="L69" s="27">
        <v>1.9</v>
      </c>
      <c r="M69" s="27">
        <v>2.8</v>
      </c>
      <c r="N69" s="27">
        <v>7.6</v>
      </c>
      <c r="O69" s="27">
        <v>19</v>
      </c>
      <c r="P69" s="27">
        <v>15</v>
      </c>
      <c r="Q69" s="27">
        <v>14.8</v>
      </c>
      <c r="R69" s="28">
        <v>33.700000000000003</v>
      </c>
      <c r="S69" s="28">
        <f t="shared" si="0"/>
        <v>41.6</v>
      </c>
      <c r="T69" s="28">
        <f t="shared" si="0"/>
        <v>48.8</v>
      </c>
      <c r="U69" s="2">
        <f t="shared" si="1"/>
        <v>0.71232876712328774</v>
      </c>
      <c r="V69" s="28">
        <v>3.8</v>
      </c>
      <c r="W69" s="28">
        <v>37.5</v>
      </c>
      <c r="X69" s="28">
        <v>52.3</v>
      </c>
      <c r="Y69" s="28">
        <v>67.3</v>
      </c>
      <c r="Z69" s="28">
        <v>86.3</v>
      </c>
      <c r="AA69" s="28">
        <v>96.9</v>
      </c>
      <c r="AB69" s="28">
        <v>96.7</v>
      </c>
      <c r="AC69" s="28">
        <v>98.6</v>
      </c>
      <c r="AD69" s="34">
        <v>0.13700000000000001</v>
      </c>
      <c r="AE69" s="35">
        <v>0.24399999999999999</v>
      </c>
      <c r="AF69" s="34">
        <v>0.48099999999999998</v>
      </c>
      <c r="AG69" s="35">
        <v>0.29799999999999999</v>
      </c>
      <c r="AH69" s="35">
        <v>0.215</v>
      </c>
      <c r="AI69" s="32">
        <v>0.72199999999999998</v>
      </c>
      <c r="AJ69" s="31">
        <v>0.67500000000000004</v>
      </c>
      <c r="AK69" s="31">
        <v>0.63900000000000001</v>
      </c>
      <c r="AL69" s="33"/>
      <c r="AM69" s="8">
        <f t="shared" si="3"/>
        <v>0</v>
      </c>
      <c r="AN69" s="8">
        <f t="shared" si="4"/>
        <v>0</v>
      </c>
    </row>
    <row r="70" spans="1:40" ht="12.75" x14ac:dyDescent="0.2">
      <c r="A70" s="8"/>
      <c r="B70" s="23" t="s">
        <v>9</v>
      </c>
      <c r="C70" s="7">
        <v>79</v>
      </c>
      <c r="D70" s="5">
        <v>424625097562701</v>
      </c>
      <c r="E70" s="4">
        <v>42110</v>
      </c>
      <c r="F70" s="7" t="s">
        <v>1</v>
      </c>
      <c r="G70" s="38" t="s">
        <v>81</v>
      </c>
      <c r="H70" s="25">
        <v>1318.7</v>
      </c>
      <c r="I70" s="26">
        <v>1119.9000000000001</v>
      </c>
      <c r="J70" s="26">
        <f t="shared" si="2"/>
        <v>15.075453097747779</v>
      </c>
      <c r="K70" s="27">
        <v>2.1</v>
      </c>
      <c r="L70" s="27">
        <v>3.6</v>
      </c>
      <c r="M70" s="27">
        <v>9.9</v>
      </c>
      <c r="N70" s="27">
        <v>22.1</v>
      </c>
      <c r="O70" s="27">
        <v>27.4</v>
      </c>
      <c r="P70" s="27">
        <v>13.2</v>
      </c>
      <c r="Q70" s="27">
        <v>10.1</v>
      </c>
      <c r="R70" s="28">
        <v>11.5</v>
      </c>
      <c r="S70" s="28">
        <f t="shared" si="0"/>
        <v>62.7</v>
      </c>
      <c r="T70" s="28">
        <f t="shared" si="0"/>
        <v>50.699999999999996</v>
      </c>
      <c r="U70" s="2">
        <f t="shared" si="1"/>
        <v>1.6809651474530833</v>
      </c>
      <c r="V70" s="28">
        <v>0.1</v>
      </c>
      <c r="W70" s="28">
        <v>11.6</v>
      </c>
      <c r="X70" s="28">
        <v>21.7</v>
      </c>
      <c r="Y70" s="28">
        <v>34.9</v>
      </c>
      <c r="Z70" s="28">
        <v>62.3</v>
      </c>
      <c r="AA70" s="28">
        <v>84.4</v>
      </c>
      <c r="AB70" s="28">
        <v>94.3</v>
      </c>
      <c r="AC70" s="28">
        <v>97.9</v>
      </c>
      <c r="AD70" s="34">
        <v>0.20499999999999999</v>
      </c>
      <c r="AE70" s="35">
        <v>0.36399999999999999</v>
      </c>
      <c r="AF70" s="34">
        <v>0.70099999999999996</v>
      </c>
      <c r="AG70" s="35">
        <v>0.42299999999999999</v>
      </c>
      <c r="AH70" s="35">
        <v>0.23899999999999999</v>
      </c>
      <c r="AI70" s="32">
        <v>0.72899999999999998</v>
      </c>
      <c r="AJ70" s="31">
        <v>0.70899999999999996</v>
      </c>
      <c r="AK70" s="31">
        <v>0.65200000000000002</v>
      </c>
      <c r="AL70" s="33"/>
      <c r="AM70" s="8">
        <f t="shared" si="3"/>
        <v>0</v>
      </c>
      <c r="AN70" s="8">
        <f t="shared" si="4"/>
        <v>1</v>
      </c>
    </row>
    <row r="71" spans="1:40" ht="12.75" x14ac:dyDescent="0.2">
      <c r="A71" s="8"/>
      <c r="B71" s="23" t="s">
        <v>106</v>
      </c>
      <c r="C71" s="7">
        <v>20</v>
      </c>
      <c r="D71" s="5">
        <v>424607097575401</v>
      </c>
      <c r="E71" s="4">
        <v>42109</v>
      </c>
      <c r="F71" s="7" t="s">
        <v>1</v>
      </c>
      <c r="G71" s="38" t="s">
        <v>107</v>
      </c>
      <c r="H71" s="25">
        <v>1420.3</v>
      </c>
      <c r="I71" s="26">
        <v>1099.8</v>
      </c>
      <c r="J71" s="26">
        <f t="shared" si="2"/>
        <v>22.565655143279589</v>
      </c>
      <c r="K71" s="27">
        <v>1</v>
      </c>
      <c r="L71" s="27">
        <v>1.8</v>
      </c>
      <c r="M71" s="27">
        <v>3.7</v>
      </c>
      <c r="N71" s="27">
        <v>8.3000000000000007</v>
      </c>
      <c r="O71" s="27">
        <v>16.3</v>
      </c>
      <c r="P71" s="27">
        <v>14.2</v>
      </c>
      <c r="Q71" s="27">
        <v>17</v>
      </c>
      <c r="R71" s="28">
        <v>36.700000000000003</v>
      </c>
      <c r="S71" s="28">
        <f t="shared" si="0"/>
        <v>38.799999999999997</v>
      </c>
      <c r="T71" s="28">
        <f t="shared" si="0"/>
        <v>47.5</v>
      </c>
      <c r="U71" s="2">
        <f t="shared" si="1"/>
        <v>0.63398692810457513</v>
      </c>
      <c r="V71" s="28">
        <v>1</v>
      </c>
      <c r="W71" s="28">
        <v>37.700000000000003</v>
      </c>
      <c r="X71" s="28">
        <v>54.7</v>
      </c>
      <c r="Y71" s="28">
        <v>68.900000000000006</v>
      </c>
      <c r="Z71" s="28">
        <v>85.2</v>
      </c>
      <c r="AA71" s="28">
        <v>93.5</v>
      </c>
      <c r="AB71" s="28">
        <v>97.2</v>
      </c>
      <c r="AC71" s="28">
        <v>99</v>
      </c>
      <c r="AD71" s="34">
        <v>0.154</v>
      </c>
      <c r="AE71" s="35">
        <v>0.23799999999999999</v>
      </c>
      <c r="AF71" s="34">
        <v>0.50600000000000001</v>
      </c>
      <c r="AG71" s="35">
        <v>0.3</v>
      </c>
      <c r="AH71" s="35">
        <v>0.20399999999999999</v>
      </c>
      <c r="AI71" s="32">
        <v>0.72299999999999998</v>
      </c>
      <c r="AJ71" s="31">
        <v>0.69199999999999995</v>
      </c>
      <c r="AK71" s="31">
        <v>0.63900000000000001</v>
      </c>
      <c r="AL71" s="33"/>
      <c r="AM71" s="8">
        <f t="shared" si="3"/>
        <v>0</v>
      </c>
      <c r="AN71" s="8">
        <f t="shared" si="4"/>
        <v>0</v>
      </c>
    </row>
    <row r="72" spans="1:40" ht="12.75" x14ac:dyDescent="0.2">
      <c r="A72" s="8"/>
      <c r="B72" s="23" t="s">
        <v>108</v>
      </c>
      <c r="C72" s="7">
        <v>70</v>
      </c>
      <c r="D72" s="5">
        <v>424613097574401</v>
      </c>
      <c r="E72" s="4">
        <v>42109</v>
      </c>
      <c r="F72" s="7" t="s">
        <v>3</v>
      </c>
      <c r="G72" s="38" t="s">
        <v>66</v>
      </c>
      <c r="H72" s="25">
        <v>643.9</v>
      </c>
      <c r="I72" s="26">
        <v>588.9</v>
      </c>
      <c r="J72" s="26">
        <f t="shared" si="2"/>
        <v>8.5416990215872026</v>
      </c>
      <c r="K72" s="27">
        <v>2.1</v>
      </c>
      <c r="L72" s="27">
        <v>2.9</v>
      </c>
      <c r="M72" s="27">
        <v>6.3</v>
      </c>
      <c r="N72" s="27">
        <v>10.4</v>
      </c>
      <c r="O72" s="27">
        <v>17.7</v>
      </c>
      <c r="P72" s="27">
        <v>19</v>
      </c>
      <c r="Q72" s="27">
        <v>19.399999999999999</v>
      </c>
      <c r="R72" s="27">
        <v>21.8</v>
      </c>
      <c r="S72" s="28">
        <f>O72+P72+Q72</f>
        <v>56.1</v>
      </c>
      <c r="T72" s="28">
        <f>P72+Q72+R72</f>
        <v>60.2</v>
      </c>
      <c r="U72" s="2">
        <f t="shared" ref="U72:U78" si="5">S72/(100-S72)</f>
        <v>1.2779043280182234</v>
      </c>
      <c r="V72" s="28">
        <v>0.4</v>
      </c>
      <c r="W72" s="28">
        <v>22.2</v>
      </c>
      <c r="X72" s="28">
        <v>41.6</v>
      </c>
      <c r="Y72" s="28">
        <v>60.6</v>
      </c>
      <c r="Z72" s="28">
        <v>78.3</v>
      </c>
      <c r="AA72" s="28">
        <v>88.7</v>
      </c>
      <c r="AB72" s="28">
        <v>95</v>
      </c>
      <c r="AC72" s="28">
        <v>97.9</v>
      </c>
      <c r="AD72" s="34">
        <v>0.183</v>
      </c>
      <c r="AE72" s="35">
        <v>0.26900000000000002</v>
      </c>
      <c r="AF72" s="34">
        <v>0.63300000000000001</v>
      </c>
      <c r="AG72" s="35">
        <v>0.35299999999999998</v>
      </c>
      <c r="AH72" s="35">
        <v>0.24099999999999999</v>
      </c>
      <c r="AI72" s="32">
        <v>0.72399999999999998</v>
      </c>
      <c r="AJ72" s="31">
        <v>0.68700000000000006</v>
      </c>
      <c r="AK72" s="31">
        <v>0.64100000000000001</v>
      </c>
      <c r="AL72" s="33"/>
      <c r="AM72" s="8">
        <f t="shared" si="3"/>
        <v>0</v>
      </c>
      <c r="AN72" s="8">
        <f t="shared" si="4"/>
        <v>1</v>
      </c>
    </row>
    <row r="73" spans="1:40" ht="12.75" x14ac:dyDescent="0.2">
      <c r="A73" s="8"/>
      <c r="B73" s="23" t="s">
        <v>109</v>
      </c>
      <c r="C73" s="7">
        <v>74</v>
      </c>
      <c r="D73" s="5">
        <v>424617097572602</v>
      </c>
      <c r="E73" s="4">
        <v>42109</v>
      </c>
      <c r="F73" s="7" t="s">
        <v>3</v>
      </c>
      <c r="G73" s="38" t="s">
        <v>102</v>
      </c>
      <c r="H73" s="25">
        <v>1132</v>
      </c>
      <c r="I73" s="26">
        <v>934.1</v>
      </c>
      <c r="J73" s="26">
        <f t="shared" ref="J73:J78" si="6">100*(H73-I73)/H73</f>
        <v>17.482332155477028</v>
      </c>
      <c r="K73" s="27">
        <v>0.6</v>
      </c>
      <c r="L73" s="27">
        <v>0.4</v>
      </c>
      <c r="M73" s="27">
        <v>0.6</v>
      </c>
      <c r="N73" s="27">
        <v>1.8</v>
      </c>
      <c r="O73" s="27">
        <v>18.600000000000001</v>
      </c>
      <c r="P73" s="27">
        <v>23.2</v>
      </c>
      <c r="Q73" s="27">
        <v>22.8</v>
      </c>
      <c r="R73" s="28">
        <v>31</v>
      </c>
      <c r="S73" s="28">
        <f t="shared" ref="S73:T78" si="7">O73+P73+Q73</f>
        <v>64.599999999999994</v>
      </c>
      <c r="T73" s="28">
        <f t="shared" si="7"/>
        <v>77</v>
      </c>
      <c r="U73" s="2">
        <f t="shared" si="5"/>
        <v>1.8248587570621464</v>
      </c>
      <c r="V73" s="28">
        <v>1</v>
      </c>
      <c r="W73" s="28">
        <v>32</v>
      </c>
      <c r="X73" s="28">
        <v>54.8</v>
      </c>
      <c r="Y73" s="28">
        <v>78</v>
      </c>
      <c r="Z73" s="28">
        <v>96.6</v>
      </c>
      <c r="AA73" s="28">
        <v>98.4</v>
      </c>
      <c r="AB73" s="28">
        <v>99</v>
      </c>
      <c r="AC73" s="28">
        <v>99.4</v>
      </c>
      <c r="AD73" s="34">
        <v>0.16600000000000001</v>
      </c>
      <c r="AE73" s="35">
        <v>0.24199999999999999</v>
      </c>
      <c r="AF73" s="34">
        <v>0.34799999999999998</v>
      </c>
      <c r="AG73" s="35">
        <v>0.26100000000000001</v>
      </c>
      <c r="AH73" s="35">
        <v>0.13100000000000001</v>
      </c>
      <c r="AI73" s="32">
        <v>0.72</v>
      </c>
      <c r="AJ73" s="31">
        <v>0.68600000000000005</v>
      </c>
      <c r="AK73" s="31">
        <v>0.63100000000000001</v>
      </c>
      <c r="AL73" s="33"/>
      <c r="AM73" s="8">
        <f t="shared" ref="AM73:AM78" si="8">IF(R73&gt;50,1,0)</f>
        <v>0</v>
      </c>
      <c r="AN73" s="8">
        <f t="shared" ref="AN73:AN78" si="9">IF(T73&gt;50,1,0)</f>
        <v>1</v>
      </c>
    </row>
    <row r="74" spans="1:40" ht="12.75" x14ac:dyDescent="0.2">
      <c r="A74" s="8"/>
      <c r="B74" s="23" t="s">
        <v>110</v>
      </c>
      <c r="C74" s="7">
        <v>50</v>
      </c>
      <c r="D74" s="5">
        <v>424554097583302</v>
      </c>
      <c r="E74" s="4">
        <v>42107</v>
      </c>
      <c r="F74" s="7" t="s">
        <v>3</v>
      </c>
      <c r="G74" s="38" t="s">
        <v>86</v>
      </c>
      <c r="H74" s="25">
        <v>1326.6</v>
      </c>
      <c r="I74" s="26">
        <v>1217.5</v>
      </c>
      <c r="J74" s="26">
        <f t="shared" si="6"/>
        <v>8.22403135835971</v>
      </c>
      <c r="K74" s="27">
        <v>0.2</v>
      </c>
      <c r="L74" s="27">
        <v>0.1</v>
      </c>
      <c r="M74" s="27">
        <v>0.8</v>
      </c>
      <c r="N74" s="27">
        <v>9.3000000000000007</v>
      </c>
      <c r="O74" s="27">
        <v>38.700000000000003</v>
      </c>
      <c r="P74" s="27">
        <v>23.7</v>
      </c>
      <c r="Q74" s="27">
        <v>14.4</v>
      </c>
      <c r="R74" s="28">
        <v>12.5</v>
      </c>
      <c r="S74" s="28">
        <f t="shared" si="7"/>
        <v>76.800000000000011</v>
      </c>
      <c r="T74" s="28">
        <f t="shared" si="7"/>
        <v>50.6</v>
      </c>
      <c r="U74" s="2">
        <f t="shared" si="5"/>
        <v>3.3103448275862091</v>
      </c>
      <c r="V74" s="28">
        <v>0.3</v>
      </c>
      <c r="W74" s="28">
        <v>12.8</v>
      </c>
      <c r="X74" s="28">
        <v>27.2</v>
      </c>
      <c r="Y74" s="28">
        <v>50.9</v>
      </c>
      <c r="Z74" s="28">
        <v>89.6</v>
      </c>
      <c r="AA74" s="28">
        <v>98.9</v>
      </c>
      <c r="AB74" s="28">
        <v>99.7</v>
      </c>
      <c r="AC74" s="28">
        <v>99.8</v>
      </c>
      <c r="AD74" s="34">
        <v>0.20200000000000001</v>
      </c>
      <c r="AE74" s="35">
        <v>0.29799999999999999</v>
      </c>
      <c r="AF74" s="34">
        <v>0.42799999999999999</v>
      </c>
      <c r="AG74" s="35">
        <v>0.311</v>
      </c>
      <c r="AH74" s="35">
        <v>0.109</v>
      </c>
      <c r="AI74" s="32">
        <v>0.72499999999999998</v>
      </c>
      <c r="AJ74" s="31">
        <v>0.73099999999999998</v>
      </c>
      <c r="AK74" s="31">
        <v>0.64400000000000002</v>
      </c>
      <c r="AL74" s="33"/>
      <c r="AM74" s="8">
        <f t="shared" si="8"/>
        <v>0</v>
      </c>
      <c r="AN74" s="8">
        <f t="shared" si="9"/>
        <v>1</v>
      </c>
    </row>
    <row r="75" spans="1:40" ht="12.75" x14ac:dyDescent="0.2">
      <c r="A75" s="8"/>
      <c r="B75" s="23" t="s">
        <v>111</v>
      </c>
      <c r="C75" s="7">
        <v>77</v>
      </c>
      <c r="D75" s="5">
        <v>424625097562702</v>
      </c>
      <c r="E75" s="4">
        <v>42110</v>
      </c>
      <c r="F75" s="7" t="s">
        <v>3</v>
      </c>
      <c r="G75" s="38" t="s">
        <v>105</v>
      </c>
      <c r="H75" s="25">
        <v>1827.1</v>
      </c>
      <c r="I75" s="26">
        <v>1429.1</v>
      </c>
      <c r="J75" s="26">
        <f t="shared" si="6"/>
        <v>21.783153631437798</v>
      </c>
      <c r="K75" s="27">
        <v>0.2</v>
      </c>
      <c r="L75" s="27">
        <v>0.2</v>
      </c>
      <c r="M75" s="27">
        <v>0.5</v>
      </c>
      <c r="N75" s="27">
        <v>2.2000000000000002</v>
      </c>
      <c r="O75" s="27">
        <v>15</v>
      </c>
      <c r="P75" s="27">
        <v>20.7</v>
      </c>
      <c r="Q75" s="27">
        <v>23.3</v>
      </c>
      <c r="R75" s="28">
        <v>37.200000000000003</v>
      </c>
      <c r="S75" s="28">
        <f t="shared" si="7"/>
        <v>59</v>
      </c>
      <c r="T75" s="28">
        <f t="shared" si="7"/>
        <v>81.2</v>
      </c>
      <c r="U75" s="2">
        <f t="shared" si="5"/>
        <v>1.4390243902439024</v>
      </c>
      <c r="V75" s="28">
        <v>0.7</v>
      </c>
      <c r="W75" s="28">
        <v>37.9</v>
      </c>
      <c r="X75" s="28">
        <v>61.2</v>
      </c>
      <c r="Y75" s="28">
        <v>81.900000000000006</v>
      </c>
      <c r="Z75" s="28">
        <v>96.9</v>
      </c>
      <c r="AA75" s="28">
        <v>99.1</v>
      </c>
      <c r="AB75" s="28">
        <v>99.6</v>
      </c>
      <c r="AC75" s="28">
        <v>99.8</v>
      </c>
      <c r="AD75" s="34">
        <v>0.16200000000000001</v>
      </c>
      <c r="AE75" s="35">
        <v>0.23100000000000001</v>
      </c>
      <c r="AF75" s="34">
        <v>0.33800000000000002</v>
      </c>
      <c r="AG75" s="35">
        <v>0.247</v>
      </c>
      <c r="AH75" s="35">
        <v>0.106</v>
      </c>
      <c r="AI75" s="32">
        <v>0.72</v>
      </c>
      <c r="AJ75" s="31">
        <v>0.69499999999999995</v>
      </c>
      <c r="AK75" s="31">
        <v>0.63300000000000001</v>
      </c>
      <c r="AL75" s="33"/>
      <c r="AM75" s="8">
        <f t="shared" si="8"/>
        <v>0</v>
      </c>
      <c r="AN75" s="8">
        <f t="shared" si="9"/>
        <v>1</v>
      </c>
    </row>
    <row r="76" spans="1:40" ht="12.75" x14ac:dyDescent="0.2">
      <c r="A76" s="8"/>
      <c r="B76" s="23" t="s">
        <v>112</v>
      </c>
      <c r="C76" s="7">
        <v>28</v>
      </c>
      <c r="D76" s="5">
        <v>424615097571602</v>
      </c>
      <c r="E76" s="4">
        <v>42108</v>
      </c>
      <c r="F76" s="7" t="s">
        <v>3</v>
      </c>
      <c r="G76" s="38" t="s">
        <v>70</v>
      </c>
      <c r="H76" s="25">
        <v>1044.4000000000001</v>
      </c>
      <c r="I76" s="26">
        <v>1030.3</v>
      </c>
      <c r="J76" s="26">
        <f t="shared" si="6"/>
        <v>1.3500574492531727</v>
      </c>
      <c r="K76" s="27">
        <v>0.2</v>
      </c>
      <c r="L76" s="27">
        <v>0.1</v>
      </c>
      <c r="M76" s="27">
        <v>0.5</v>
      </c>
      <c r="N76" s="27">
        <v>2.4</v>
      </c>
      <c r="O76" s="27">
        <v>11.6</v>
      </c>
      <c r="P76" s="27">
        <v>16.8</v>
      </c>
      <c r="Q76" s="27">
        <v>23.7</v>
      </c>
      <c r="R76" s="28">
        <v>44.1</v>
      </c>
      <c r="S76" s="28">
        <f t="shared" si="7"/>
        <v>52.099999999999994</v>
      </c>
      <c r="T76" s="28">
        <f t="shared" si="7"/>
        <v>84.6</v>
      </c>
      <c r="U76" s="2">
        <f t="shared" si="5"/>
        <v>1.0876826722338202</v>
      </c>
      <c r="V76" s="28">
        <v>0.6</v>
      </c>
      <c r="W76" s="28">
        <v>44.7</v>
      </c>
      <c r="X76" s="28">
        <v>68.400000000000006</v>
      </c>
      <c r="Y76" s="28">
        <v>85.2</v>
      </c>
      <c r="Z76" s="28">
        <v>96.8</v>
      </c>
      <c r="AA76" s="28">
        <v>99.2</v>
      </c>
      <c r="AB76" s="28">
        <v>99.7</v>
      </c>
      <c r="AC76" s="28">
        <v>99.8</v>
      </c>
      <c r="AD76" s="34">
        <v>0.158</v>
      </c>
      <c r="AE76" s="35">
        <v>0.219</v>
      </c>
      <c r="AF76" s="34">
        <v>0.32900000000000001</v>
      </c>
      <c r="AG76" s="35">
        <v>0.23799999999999999</v>
      </c>
      <c r="AH76" s="35">
        <v>0.104</v>
      </c>
      <c r="AI76" s="32">
        <v>0.71599999999999997</v>
      </c>
      <c r="AJ76" s="31">
        <v>0.69199999999999995</v>
      </c>
      <c r="AK76" s="31">
        <v>0.625</v>
      </c>
      <c r="AL76" s="33"/>
      <c r="AM76" s="8">
        <f t="shared" si="8"/>
        <v>0</v>
      </c>
      <c r="AN76" s="8">
        <f t="shared" si="9"/>
        <v>1</v>
      </c>
    </row>
    <row r="77" spans="1:40" ht="12.75" x14ac:dyDescent="0.2">
      <c r="A77" s="8"/>
      <c r="B77" s="23" t="s">
        <v>113</v>
      </c>
      <c r="C77" s="7">
        <v>1</v>
      </c>
      <c r="D77" s="5">
        <v>424601097582202</v>
      </c>
      <c r="E77" s="4">
        <v>42107</v>
      </c>
      <c r="F77" s="7" t="s">
        <v>3</v>
      </c>
      <c r="G77" s="24" t="s">
        <v>114</v>
      </c>
      <c r="H77" s="43" t="s">
        <v>2</v>
      </c>
      <c r="I77" s="26">
        <v>1294.5999999999999</v>
      </c>
      <c r="J77" s="43" t="s">
        <v>2</v>
      </c>
      <c r="K77" s="27">
        <v>0.1</v>
      </c>
      <c r="L77" s="27">
        <v>0.1</v>
      </c>
      <c r="M77" s="27">
        <v>0.2</v>
      </c>
      <c r="N77" s="27">
        <v>0.9</v>
      </c>
      <c r="O77" s="27">
        <v>18.899999999999999</v>
      </c>
      <c r="P77" s="27">
        <v>25.6</v>
      </c>
      <c r="Q77" s="27">
        <v>22.6</v>
      </c>
      <c r="R77" s="28">
        <v>30.6</v>
      </c>
      <c r="S77" s="28">
        <f t="shared" si="7"/>
        <v>67.099999999999994</v>
      </c>
      <c r="T77" s="28">
        <f t="shared" si="7"/>
        <v>78.800000000000011</v>
      </c>
      <c r="U77" s="2">
        <f t="shared" si="5"/>
        <v>2.0395136778115495</v>
      </c>
      <c r="V77" s="28">
        <v>1</v>
      </c>
      <c r="W77" s="28">
        <v>31.6</v>
      </c>
      <c r="X77" s="28">
        <v>54.2</v>
      </c>
      <c r="Y77" s="28">
        <v>79.8</v>
      </c>
      <c r="Z77" s="28">
        <v>98.7</v>
      </c>
      <c r="AA77" s="28">
        <v>99.6</v>
      </c>
      <c r="AB77" s="28">
        <v>99.8</v>
      </c>
      <c r="AC77" s="28">
        <v>99.9</v>
      </c>
      <c r="AD77" s="34">
        <v>0.16400000000000001</v>
      </c>
      <c r="AE77" s="35">
        <v>0.24299999999999999</v>
      </c>
      <c r="AF77" s="34">
        <v>0.33300000000000002</v>
      </c>
      <c r="AG77" s="35">
        <v>0.249</v>
      </c>
      <c r="AH77" s="35">
        <v>8.5000000000000006E-2</v>
      </c>
      <c r="AI77" s="32">
        <v>0.72199999999999998</v>
      </c>
      <c r="AJ77" s="31">
        <v>0.71699999999999997</v>
      </c>
      <c r="AK77" s="31">
        <v>0.63600000000000001</v>
      </c>
      <c r="AL77" s="43"/>
      <c r="AM77" s="8">
        <f t="shared" si="8"/>
        <v>0</v>
      </c>
      <c r="AN77" s="8">
        <f t="shared" si="9"/>
        <v>1</v>
      </c>
    </row>
    <row r="78" spans="1:40" ht="12.75" x14ac:dyDescent="0.2">
      <c r="A78" s="8"/>
      <c r="B78" s="44" t="s">
        <v>115</v>
      </c>
      <c r="C78" s="45">
        <v>61</v>
      </c>
      <c r="D78" s="46">
        <v>424608097575102</v>
      </c>
      <c r="E78" s="6">
        <v>42109</v>
      </c>
      <c r="F78" s="45" t="s">
        <v>3</v>
      </c>
      <c r="G78" s="47" t="s">
        <v>94</v>
      </c>
      <c r="H78" s="48">
        <v>1117.2</v>
      </c>
      <c r="I78" s="49">
        <v>1102.5999999999999</v>
      </c>
      <c r="J78" s="49">
        <f t="shared" si="6"/>
        <v>1.3068385248836498</v>
      </c>
      <c r="K78" s="50">
        <v>1.2</v>
      </c>
      <c r="L78" s="50">
        <v>2.2000000000000002</v>
      </c>
      <c r="M78" s="50">
        <v>5.9</v>
      </c>
      <c r="N78" s="50">
        <v>13.8</v>
      </c>
      <c r="O78" s="50">
        <v>26.6</v>
      </c>
      <c r="P78" s="50">
        <v>17.8</v>
      </c>
      <c r="Q78" s="50">
        <v>12.9</v>
      </c>
      <c r="R78" s="51">
        <v>18.8</v>
      </c>
      <c r="S78" s="51">
        <f t="shared" si="7"/>
        <v>57.300000000000004</v>
      </c>
      <c r="T78" s="51">
        <f t="shared" si="7"/>
        <v>49.5</v>
      </c>
      <c r="U78" s="52">
        <f t="shared" si="5"/>
        <v>1.3419203747072601</v>
      </c>
      <c r="V78" s="51">
        <v>0.8</v>
      </c>
      <c r="W78" s="51">
        <v>19.600000000000001</v>
      </c>
      <c r="X78" s="51">
        <v>32.5</v>
      </c>
      <c r="Y78" s="51">
        <v>50.3</v>
      </c>
      <c r="Z78" s="51">
        <v>76.900000000000006</v>
      </c>
      <c r="AA78" s="51">
        <v>90.7</v>
      </c>
      <c r="AB78" s="51">
        <v>96.6</v>
      </c>
      <c r="AC78" s="51">
        <v>98.8</v>
      </c>
      <c r="AD78" s="53">
        <v>0.17799999999999999</v>
      </c>
      <c r="AE78" s="54">
        <v>0.29899999999999999</v>
      </c>
      <c r="AF78" s="53">
        <v>0.58499999999999996</v>
      </c>
      <c r="AG78" s="54">
        <v>0.35499999999999998</v>
      </c>
      <c r="AH78" s="54">
        <v>0.21299999999999999</v>
      </c>
      <c r="AI78" s="55">
        <v>0.72699999999999998</v>
      </c>
      <c r="AJ78" s="56">
        <v>0.71399999999999997</v>
      </c>
      <c r="AK78" s="56">
        <v>0.64800000000000002</v>
      </c>
      <c r="AL78" s="57"/>
      <c r="AM78" s="8">
        <f t="shared" si="8"/>
        <v>0</v>
      </c>
      <c r="AN78" s="8">
        <f t="shared" si="9"/>
        <v>0</v>
      </c>
    </row>
    <row r="79" spans="1:40" ht="6" customHeight="1" x14ac:dyDescent="0.25">
      <c r="C79" s="58"/>
      <c r="D79" s="1"/>
      <c r="E79"/>
      <c r="I79" s="59"/>
      <c r="J79" s="59"/>
      <c r="K79" s="59"/>
      <c r="L79" s="59"/>
      <c r="M79" s="59"/>
      <c r="N79" s="59"/>
      <c r="O79" s="59"/>
      <c r="P79" s="59"/>
      <c r="Q79" s="59"/>
      <c r="R79" s="23"/>
      <c r="S79" s="60"/>
      <c r="T79" s="60"/>
      <c r="V79" s="23"/>
      <c r="W79" s="23"/>
      <c r="X79" s="23"/>
      <c r="Y79" s="23"/>
      <c r="Z79" s="23"/>
      <c r="AA79" s="23"/>
      <c r="AB79" s="23"/>
      <c r="AC79" s="23"/>
      <c r="AD79" s="61"/>
      <c r="AE79" s="23"/>
      <c r="AF79" s="61"/>
      <c r="AG79" s="38"/>
      <c r="AH79" s="23"/>
      <c r="AI79" s="23"/>
      <c r="AJ79" s="23"/>
      <c r="AK79" s="23"/>
    </row>
    <row r="80" spans="1:40" ht="12.75" x14ac:dyDescent="0.2">
      <c r="B80" s="148" t="s">
        <v>144</v>
      </c>
      <c r="C80" s="148"/>
      <c r="D80" s="148"/>
      <c r="E80" s="130" t="s">
        <v>2</v>
      </c>
      <c r="F80" s="117" t="s">
        <v>116</v>
      </c>
      <c r="G80" s="130" t="s">
        <v>2</v>
      </c>
      <c r="H80" s="118"/>
      <c r="I80" s="118"/>
      <c r="J80" s="123">
        <f>SUBTOTAL(2,J8:J78)</f>
        <v>70</v>
      </c>
      <c r="K80" s="123">
        <f t="shared" ref="K80:R80" si="10">SUBTOTAL(2,K8:K78)</f>
        <v>71</v>
      </c>
      <c r="L80" s="123">
        <f t="shared" si="10"/>
        <v>71</v>
      </c>
      <c r="M80" s="123">
        <f t="shared" si="10"/>
        <v>71</v>
      </c>
      <c r="N80" s="123">
        <f t="shared" si="10"/>
        <v>71</v>
      </c>
      <c r="O80" s="123">
        <f t="shared" si="10"/>
        <v>71</v>
      </c>
      <c r="P80" s="123">
        <f t="shared" si="10"/>
        <v>71</v>
      </c>
      <c r="Q80" s="123">
        <f t="shared" si="10"/>
        <v>71</v>
      </c>
      <c r="R80" s="123">
        <f t="shared" si="10"/>
        <v>71</v>
      </c>
      <c r="S80" s="123">
        <f>SUBTOTAL(2,S8:S78)</f>
        <v>71</v>
      </c>
      <c r="T80" s="123">
        <f>SUBTOTAL(2,T8:T78)</f>
        <v>71</v>
      </c>
      <c r="U80" s="123">
        <f>SUBTOTAL(2,U8:U78)</f>
        <v>71</v>
      </c>
      <c r="V80" s="123">
        <f t="shared" ref="V80" si="11">SUBTOTAL(2,V8:V78)</f>
        <v>71</v>
      </c>
      <c r="W80" s="123">
        <f t="shared" ref="W80:AB80" si="12">SUBTOTAL(2,W8:W78)</f>
        <v>71</v>
      </c>
      <c r="X80" s="123">
        <f t="shared" si="12"/>
        <v>71</v>
      </c>
      <c r="Y80" s="123">
        <f t="shared" si="12"/>
        <v>71</v>
      </c>
      <c r="Z80" s="123">
        <f t="shared" si="12"/>
        <v>71</v>
      </c>
      <c r="AA80" s="123">
        <f t="shared" si="12"/>
        <v>71</v>
      </c>
      <c r="AB80" s="123">
        <f t="shared" si="12"/>
        <v>71</v>
      </c>
      <c r="AC80" s="123">
        <f t="shared" ref="AC80" si="13">SUBTOTAL(2,AC8:AC78)</f>
        <v>71</v>
      </c>
      <c r="AD80" s="123">
        <f t="shared" ref="AD80:AK80" si="14">SUBTOTAL(2,AD8:AD78)</f>
        <v>71</v>
      </c>
      <c r="AE80" s="123">
        <f t="shared" si="14"/>
        <v>71</v>
      </c>
      <c r="AF80" s="123">
        <f t="shared" si="14"/>
        <v>71</v>
      </c>
      <c r="AG80" s="123">
        <f t="shared" si="14"/>
        <v>71</v>
      </c>
      <c r="AH80" s="123">
        <f t="shared" si="14"/>
        <v>71</v>
      </c>
      <c r="AI80" s="123">
        <f t="shared" si="14"/>
        <v>71</v>
      </c>
      <c r="AJ80" s="123">
        <f t="shared" si="14"/>
        <v>71</v>
      </c>
      <c r="AK80" s="123">
        <f t="shared" si="14"/>
        <v>71</v>
      </c>
      <c r="AL80" s="123"/>
      <c r="AM80" s="123"/>
      <c r="AN80" s="117" t="s">
        <v>116</v>
      </c>
    </row>
    <row r="81" spans="1:40" ht="13.8" x14ac:dyDescent="0.3">
      <c r="A81" s="62"/>
      <c r="B81" s="149" t="s">
        <v>144</v>
      </c>
      <c r="C81" s="149"/>
      <c r="D81" s="149"/>
      <c r="E81" s="107" t="s">
        <v>2</v>
      </c>
      <c r="F81" s="106" t="s">
        <v>117</v>
      </c>
      <c r="G81" s="107" t="s">
        <v>2</v>
      </c>
      <c r="J81" s="105">
        <f>SUBTOTAL(1,J8:J78)</f>
        <v>10.675645306605277</v>
      </c>
      <c r="K81" s="33">
        <f t="shared" ref="K81:R81" si="15">SUBTOTAL(1,K8:K78)</f>
        <v>0.82253521126760576</v>
      </c>
      <c r="L81" s="33">
        <f t="shared" si="15"/>
        <v>1.2304225352112681</v>
      </c>
      <c r="M81" s="33">
        <f t="shared" si="15"/>
        <v>2.7521126760563384</v>
      </c>
      <c r="N81" s="33">
        <f t="shared" si="15"/>
        <v>7.415492957746479</v>
      </c>
      <c r="O81" s="105">
        <f t="shared" si="15"/>
        <v>20.859154929577461</v>
      </c>
      <c r="P81" s="105">
        <f t="shared" si="15"/>
        <v>17.828169014084509</v>
      </c>
      <c r="Q81" s="105">
        <f t="shared" si="15"/>
        <v>16.667605633802818</v>
      </c>
      <c r="R81" s="105">
        <f t="shared" si="15"/>
        <v>30.481690140845068</v>
      </c>
      <c r="S81" s="105">
        <f>SUBTOTAL(1,S8:S78)</f>
        <v>47.487323943661998</v>
      </c>
      <c r="T81" s="105">
        <f>SUBTOTAL(1,T8:T78)</f>
        <v>56.043661971830964</v>
      </c>
      <c r="U81" s="33">
        <f>SUBTOTAL(1,U8:U78)</f>
        <v>1.1487283025132133</v>
      </c>
      <c r="V81" s="105">
        <f t="shared" ref="V81" si="16">SUBTOTAL(1,V8:V78)</f>
        <v>1.9478873239436629</v>
      </c>
      <c r="W81" s="124">
        <f t="shared" ref="W81:AB81" si="17">SUBTOTAL(1,W8:W78)</f>
        <v>32.543661971830993</v>
      </c>
      <c r="X81" s="124">
        <f t="shared" si="17"/>
        <v>49.367605633802818</v>
      </c>
      <c r="Y81" s="124">
        <f t="shared" si="17"/>
        <v>67.374647887323917</v>
      </c>
      <c r="Z81" s="124">
        <f t="shared" si="17"/>
        <v>88.233802816901445</v>
      </c>
      <c r="AA81" s="124">
        <f t="shared" si="17"/>
        <v>95.50422535211267</v>
      </c>
      <c r="AB81" s="124">
        <f t="shared" si="17"/>
        <v>98.071830985915497</v>
      </c>
      <c r="AC81" s="124">
        <f t="shared" ref="AC81" si="18">SUBTOTAL(1,AC8:AC78)</f>
        <v>99.177464788732394</v>
      </c>
      <c r="AD81" s="33">
        <f t="shared" ref="AD81:AK81" si="19">SUBTOTAL(1,AD8:AD78)</f>
        <v>0.16430985915492957</v>
      </c>
      <c r="AE81" s="104">
        <f t="shared" si="19"/>
        <v>0.25987323943661977</v>
      </c>
      <c r="AF81" s="33">
        <f t="shared" si="19"/>
        <v>0.43873239436619715</v>
      </c>
      <c r="AG81" s="104">
        <f t="shared" si="19"/>
        <v>0.29204225352112673</v>
      </c>
      <c r="AH81" s="33">
        <f t="shared" si="19"/>
        <v>0.15590704225352112</v>
      </c>
      <c r="AI81" s="33">
        <f t="shared" si="19"/>
        <v>0.7218450704225351</v>
      </c>
      <c r="AJ81" s="33">
        <f t="shared" si="19"/>
        <v>0.69673239436619705</v>
      </c>
      <c r="AK81" s="33">
        <f t="shared" si="19"/>
        <v>0.63684507042253535</v>
      </c>
      <c r="AL81" s="33"/>
      <c r="AM81" s="103"/>
      <c r="AN81" s="106" t="s">
        <v>117</v>
      </c>
    </row>
    <row r="82" spans="1:40" s="65" customFormat="1" ht="13.8" x14ac:dyDescent="0.3">
      <c r="A82" s="64"/>
      <c r="B82" s="148" t="s">
        <v>144</v>
      </c>
      <c r="C82" s="148"/>
      <c r="D82" s="148"/>
      <c r="E82" s="130" t="s">
        <v>2</v>
      </c>
      <c r="F82" s="117" t="s">
        <v>118</v>
      </c>
      <c r="G82" s="130" t="s">
        <v>2</v>
      </c>
      <c r="H82" s="118"/>
      <c r="I82" s="118"/>
      <c r="J82" s="125">
        <f>SUBTOTAL(5,J8:J78)</f>
        <v>1.3068385248836498</v>
      </c>
      <c r="K82" s="123"/>
      <c r="L82" s="123"/>
      <c r="M82" s="123"/>
      <c r="N82" s="123"/>
      <c r="O82" s="125"/>
      <c r="P82" s="125"/>
      <c r="Q82" s="125"/>
      <c r="R82" s="125"/>
      <c r="S82" s="125">
        <f>SUBTOTAL(5,S8:S78)</f>
        <v>11.9</v>
      </c>
      <c r="T82" s="125">
        <f>SUBTOTAL(5,T8:T78)</f>
        <v>24.200000000000003</v>
      </c>
      <c r="U82" s="126">
        <f>SUBTOTAL(5,U8:U78)</f>
        <v>0.13507377979568674</v>
      </c>
      <c r="V82" s="125">
        <f t="shared" ref="V82" si="20">SUBTOTAL(5,V8:V78)</f>
        <v>0.1</v>
      </c>
      <c r="W82" s="125">
        <f t="shared" ref="W82:AB82" si="21">SUBTOTAL(5,W8:W78)</f>
        <v>6.4</v>
      </c>
      <c r="X82" s="127">
        <f t="shared" si="21"/>
        <v>11.6</v>
      </c>
      <c r="Y82" s="127">
        <f t="shared" si="21"/>
        <v>20.100000000000001</v>
      </c>
      <c r="Z82" s="127">
        <f t="shared" si="21"/>
        <v>43.4</v>
      </c>
      <c r="AA82" s="127">
        <f t="shared" si="21"/>
        <v>68.3</v>
      </c>
      <c r="AB82" s="127">
        <f t="shared" si="21"/>
        <v>84.8</v>
      </c>
      <c r="AC82" s="127">
        <f t="shared" ref="AC82" si="22">SUBTOTAL(5,AC8:AC78)</f>
        <v>92.3</v>
      </c>
      <c r="AD82" s="126">
        <f t="shared" ref="AD82:AK82" si="23">SUBTOTAL(5,AD8:AD78)</f>
        <v>0.1</v>
      </c>
      <c r="AE82" s="128">
        <f t="shared" si="23"/>
        <v>0.17699999999999999</v>
      </c>
      <c r="AF82" s="126">
        <f t="shared" si="23"/>
        <v>0.26700000000000002</v>
      </c>
      <c r="AG82" s="128">
        <f t="shared" si="23"/>
        <v>0.189</v>
      </c>
      <c r="AH82" s="126">
        <f t="shared" si="23"/>
        <v>6.2E-2</v>
      </c>
      <c r="AI82" s="126">
        <f t="shared" si="23"/>
        <v>0.70499999999999996</v>
      </c>
      <c r="AJ82" s="126">
        <f t="shared" si="23"/>
        <v>0.56799999999999995</v>
      </c>
      <c r="AK82" s="126">
        <f t="shared" si="23"/>
        <v>0.60499999999999998</v>
      </c>
      <c r="AL82" s="126"/>
      <c r="AM82" s="123"/>
      <c r="AN82" s="117" t="s">
        <v>118</v>
      </c>
    </row>
    <row r="83" spans="1:40" s="65" customFormat="1" ht="13.8" x14ac:dyDescent="0.3">
      <c r="A83" s="64"/>
      <c r="B83" s="149" t="s">
        <v>144</v>
      </c>
      <c r="C83" s="149"/>
      <c r="D83" s="149"/>
      <c r="E83" s="107" t="s">
        <v>2</v>
      </c>
      <c r="F83" s="106" t="s">
        <v>119</v>
      </c>
      <c r="G83" s="107" t="s">
        <v>2</v>
      </c>
      <c r="J83" s="105">
        <f>SUBTOTAL(4,J8:J78)</f>
        <v>42.435129740518967</v>
      </c>
      <c r="K83" s="102"/>
      <c r="L83" s="102"/>
      <c r="M83" s="102"/>
      <c r="N83" s="102"/>
      <c r="O83" s="129"/>
      <c r="P83" s="129"/>
      <c r="Q83" s="129"/>
      <c r="R83" s="129"/>
      <c r="S83" s="105">
        <f>SUBTOTAL(4,S8:S78)</f>
        <v>77.900000000000006</v>
      </c>
      <c r="T83" s="105">
        <f>SUBTOTAL(4,T8:T78)</f>
        <v>84.6</v>
      </c>
      <c r="U83" s="33">
        <f>SUBTOTAL(4,U8:U78)</f>
        <v>3.5248868778280555</v>
      </c>
      <c r="V83" s="124">
        <f t="shared" ref="V83" si="24">SUBTOTAL(4,V8:V78)</f>
        <v>12.2</v>
      </c>
      <c r="W83" s="124">
        <f t="shared" ref="W83:AB83" si="25">SUBTOTAL(4,W8:W78)</f>
        <v>73.3</v>
      </c>
      <c r="X83" s="124">
        <f t="shared" si="25"/>
        <v>86.7</v>
      </c>
      <c r="Y83" s="124">
        <f t="shared" si="25"/>
        <v>95.7</v>
      </c>
      <c r="Z83" s="124">
        <f t="shared" si="25"/>
        <v>99.7</v>
      </c>
      <c r="AA83" s="124">
        <f t="shared" si="25"/>
        <v>99.9</v>
      </c>
      <c r="AB83" s="124">
        <f t="shared" si="25"/>
        <v>100</v>
      </c>
      <c r="AC83" s="124">
        <f t="shared" ref="AC83" si="26">SUBTOTAL(4,AC8:AC78)</f>
        <v>100</v>
      </c>
      <c r="AD83" s="33">
        <f t="shared" ref="AD83:AK83" si="27">SUBTOTAL(4,AD8:AD78)</f>
        <v>0.23899999999999999</v>
      </c>
      <c r="AE83" s="104">
        <f t="shared" si="27"/>
        <v>0.46100000000000002</v>
      </c>
      <c r="AF83" s="33">
        <f t="shared" si="27"/>
        <v>1.052</v>
      </c>
      <c r="AG83" s="104">
        <f t="shared" si="27"/>
        <v>0.55800000000000005</v>
      </c>
      <c r="AH83" s="33">
        <f t="shared" si="27"/>
        <v>0.36599999999999999</v>
      </c>
      <c r="AI83" s="33">
        <f t="shared" si="27"/>
        <v>0.73</v>
      </c>
      <c r="AJ83" s="33">
        <f t="shared" si="27"/>
        <v>0.76500000000000001</v>
      </c>
      <c r="AK83" s="33">
        <f t="shared" si="27"/>
        <v>0.66500000000000004</v>
      </c>
      <c r="AL83" s="33"/>
      <c r="AM83" s="102"/>
      <c r="AN83" s="106" t="s">
        <v>119</v>
      </c>
    </row>
    <row r="84" spans="1:40" s="65" customFormat="1" ht="12" x14ac:dyDescent="0.25">
      <c r="A84" s="64"/>
      <c r="B84" s="111"/>
      <c r="C84" s="111"/>
      <c r="D84" s="112"/>
      <c r="E84" s="113"/>
      <c r="F84" s="114"/>
      <c r="G84" s="115"/>
      <c r="H84" s="108"/>
      <c r="I84" s="108"/>
      <c r="J84" s="108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</row>
    <row r="85" spans="1:40" s="65" customFormat="1" ht="13.8" x14ac:dyDescent="0.3">
      <c r="A85" s="64"/>
      <c r="B85" s="23"/>
      <c r="C85" s="23"/>
      <c r="D85" s="66"/>
      <c r="E85" s="67"/>
      <c r="F85" s="70"/>
      <c r="G85" s="69"/>
      <c r="H85" s="25"/>
      <c r="I85" s="70"/>
      <c r="J85" s="70"/>
      <c r="K85" s="69"/>
      <c r="L85" s="72"/>
      <c r="M85" s="69"/>
      <c r="N85" s="69"/>
      <c r="O85" s="69"/>
      <c r="P85" s="69"/>
      <c r="Q85" s="69"/>
      <c r="R85" s="69"/>
      <c r="S85" s="69"/>
      <c r="T85" s="69"/>
      <c r="U85" s="2"/>
      <c r="AL85" s="33"/>
    </row>
    <row r="86" spans="1:40" s="65" customFormat="1" ht="12" x14ac:dyDescent="0.25">
      <c r="A86" s="64"/>
      <c r="B86" s="23"/>
      <c r="C86" s="23"/>
      <c r="D86" s="66"/>
      <c r="E86" s="67"/>
      <c r="F86" s="68"/>
      <c r="G86" s="69"/>
      <c r="H86" s="70"/>
      <c r="I86" s="70"/>
      <c r="J86" s="70"/>
      <c r="K86" s="69"/>
      <c r="L86" s="69"/>
      <c r="M86" s="69"/>
      <c r="N86" s="69"/>
      <c r="O86" s="69"/>
      <c r="P86" s="69"/>
      <c r="Q86" s="69"/>
      <c r="R86" s="69"/>
      <c r="S86" s="69"/>
      <c r="T86" s="69"/>
    </row>
    <row r="87" spans="1:40" s="65" customFormat="1" ht="12" x14ac:dyDescent="0.25">
      <c r="A87" s="64"/>
      <c r="B87" s="23"/>
      <c r="C87" s="23"/>
      <c r="D87" s="66"/>
      <c r="E87" s="67"/>
      <c r="F87" s="68"/>
      <c r="G87" s="69"/>
      <c r="H87" s="70"/>
      <c r="I87" s="70"/>
      <c r="J87" s="70"/>
      <c r="K87" s="69"/>
      <c r="L87" s="69"/>
      <c r="M87" s="69"/>
      <c r="N87" s="69"/>
      <c r="O87" s="69"/>
      <c r="P87" s="69"/>
      <c r="Q87" s="69"/>
      <c r="R87" s="69"/>
      <c r="S87" s="69"/>
      <c r="T87" s="69"/>
    </row>
    <row r="88" spans="1:40" s="65" customFormat="1" ht="12" x14ac:dyDescent="0.25">
      <c r="A88" s="64"/>
      <c r="B88" s="23"/>
      <c r="C88" s="23"/>
      <c r="D88" s="66"/>
      <c r="E88" s="67"/>
      <c r="F88" s="68"/>
      <c r="G88" s="69"/>
      <c r="H88" s="70"/>
      <c r="I88" s="70"/>
      <c r="J88" s="70"/>
      <c r="K88" s="69"/>
      <c r="L88" s="69"/>
      <c r="M88" s="69"/>
      <c r="N88" s="69"/>
      <c r="O88" s="69"/>
      <c r="P88" s="69"/>
      <c r="Q88" s="69"/>
      <c r="R88" s="69"/>
      <c r="S88" s="69"/>
      <c r="T88" s="69"/>
    </row>
    <row r="89" spans="1:40" s="65" customFormat="1" ht="12" x14ac:dyDescent="0.25">
      <c r="A89" s="64"/>
      <c r="B89" s="23"/>
      <c r="C89" s="23"/>
      <c r="D89" s="66"/>
      <c r="E89" s="67"/>
      <c r="F89" s="68"/>
      <c r="G89" s="69"/>
      <c r="H89" s="70"/>
      <c r="I89" s="70"/>
      <c r="J89" s="70"/>
      <c r="K89" s="69"/>
      <c r="L89" s="69"/>
      <c r="M89" s="69"/>
      <c r="N89" s="69"/>
      <c r="O89" s="69"/>
      <c r="P89" s="69"/>
      <c r="Q89" s="69"/>
      <c r="R89" s="69"/>
      <c r="S89" s="69"/>
      <c r="T89" s="69"/>
    </row>
    <row r="90" spans="1:40" s="65" customFormat="1" ht="12" x14ac:dyDescent="0.25">
      <c r="A90" s="64"/>
      <c r="D90" s="64"/>
      <c r="F90" s="64"/>
    </row>
    <row r="91" spans="1:40" s="65" customFormat="1" ht="12" x14ac:dyDescent="0.25">
      <c r="A91" s="64"/>
      <c r="B91" s="23"/>
      <c r="C91" s="23"/>
      <c r="D91" s="73"/>
      <c r="E91" s="67"/>
      <c r="F91" s="68"/>
      <c r="G91" s="69"/>
      <c r="H91" s="70"/>
      <c r="I91" s="70"/>
      <c r="J91" s="70"/>
    </row>
    <row r="92" spans="1:40" s="65" customFormat="1" ht="12" x14ac:dyDescent="0.25">
      <c r="A92" s="64"/>
      <c r="B92" s="23"/>
      <c r="C92" s="23"/>
      <c r="D92" s="74"/>
      <c r="E92" s="67"/>
      <c r="F92" s="68"/>
      <c r="G92" s="69"/>
      <c r="H92" s="70"/>
      <c r="I92" s="70"/>
      <c r="J92" s="70"/>
    </row>
    <row r="93" spans="1:40" s="65" customFormat="1" ht="12" x14ac:dyDescent="0.25">
      <c r="A93" s="64"/>
      <c r="B93" s="23"/>
      <c r="C93" s="23"/>
      <c r="D93" s="74"/>
      <c r="E93" s="67"/>
      <c r="F93" s="68"/>
      <c r="G93" s="69"/>
      <c r="H93" s="70"/>
      <c r="I93" s="70"/>
      <c r="J93" s="70"/>
      <c r="K93" s="75"/>
      <c r="L93" s="75"/>
      <c r="M93" s="75"/>
      <c r="N93" s="75"/>
      <c r="O93" s="75"/>
      <c r="P93" s="75"/>
      <c r="Q93" s="75"/>
      <c r="R93" s="75"/>
      <c r="S93" s="75"/>
      <c r="T93" s="75"/>
      <c r="V93" s="75"/>
      <c r="W93" s="75"/>
      <c r="X93" s="75"/>
      <c r="Y93" s="75"/>
      <c r="Z93" s="75"/>
      <c r="AA93" s="75"/>
      <c r="AB93" s="75"/>
      <c r="AC93" s="75"/>
      <c r="AD93" s="37"/>
      <c r="AE93" s="37"/>
      <c r="AF93" s="37"/>
      <c r="AG93" s="37"/>
      <c r="AH93" s="37"/>
      <c r="AI93" s="37"/>
      <c r="AJ93" s="37"/>
      <c r="AK93" s="37"/>
    </row>
    <row r="94" spans="1:40" s="65" customFormat="1" ht="12" x14ac:dyDescent="0.25">
      <c r="A94" s="64"/>
      <c r="B94" s="23"/>
      <c r="C94" s="23"/>
      <c r="D94" s="74"/>
      <c r="E94" s="67"/>
      <c r="F94" s="68"/>
      <c r="G94" s="69"/>
      <c r="H94" s="70"/>
      <c r="I94" s="70"/>
      <c r="J94" s="70"/>
      <c r="AH94" s="37"/>
    </row>
    <row r="95" spans="1:40" s="65" customFormat="1" ht="12" x14ac:dyDescent="0.25">
      <c r="A95" s="64"/>
      <c r="B95" s="71"/>
      <c r="C95" s="71"/>
      <c r="D95" s="64"/>
      <c r="F95" s="64"/>
    </row>
    <row r="96" spans="1:40" s="65" customFormat="1" ht="12" x14ac:dyDescent="0.25">
      <c r="A96" s="76"/>
      <c r="B96" s="23"/>
      <c r="C96" s="23"/>
      <c r="D96" s="64"/>
      <c r="F96" s="64"/>
      <c r="K96" s="77"/>
      <c r="L96" s="78"/>
      <c r="M96" s="5"/>
      <c r="N96" s="5"/>
      <c r="O96" s="79"/>
      <c r="P96" s="79"/>
      <c r="Q96" s="79"/>
      <c r="R96" s="79"/>
      <c r="S96" s="79"/>
      <c r="T96" s="79"/>
      <c r="U96" s="79"/>
      <c r="V96" s="5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</row>
    <row r="97" spans="1:37" s="65" customFormat="1" ht="18" customHeight="1" x14ac:dyDescent="0.25">
      <c r="A97" s="64"/>
      <c r="B97" s="23"/>
      <c r="C97" s="23"/>
      <c r="D97" s="64"/>
      <c r="F97" s="64"/>
      <c r="K97" s="5"/>
      <c r="L97" s="5"/>
      <c r="M97" s="5"/>
      <c r="N97" s="5"/>
      <c r="O97" s="5"/>
      <c r="P97" s="79"/>
      <c r="Q97" s="5"/>
      <c r="R97" s="5"/>
      <c r="S97" s="75"/>
      <c r="T97" s="75"/>
      <c r="V97" s="75"/>
      <c r="W97" s="5"/>
      <c r="X97" s="5"/>
      <c r="Y97" s="5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</row>
    <row r="98" spans="1:37" s="65" customFormat="1" ht="12" hidden="1" x14ac:dyDescent="0.2">
      <c r="A98" s="5"/>
      <c r="D98" s="64"/>
      <c r="F98" s="64"/>
      <c r="K98" s="78"/>
      <c r="L98" s="80"/>
      <c r="M98" s="80"/>
      <c r="N98" s="75"/>
      <c r="O98" s="5"/>
      <c r="P98" s="75"/>
      <c r="Q98" s="5"/>
      <c r="R98" s="80"/>
      <c r="S98" s="80"/>
      <c r="T98" s="80"/>
      <c r="V98" s="78"/>
      <c r="W98" s="80"/>
      <c r="X98" s="5"/>
      <c r="Y98" s="5"/>
      <c r="Z98" s="79"/>
      <c r="AA98" s="79"/>
      <c r="AB98" s="79"/>
      <c r="AC98" s="79"/>
      <c r="AD98" s="5"/>
      <c r="AE98" s="5"/>
      <c r="AF98" s="5"/>
      <c r="AG98" s="5"/>
      <c r="AH98" s="5"/>
      <c r="AI98" s="75"/>
      <c r="AJ98" s="75"/>
      <c r="AK98" s="75"/>
    </row>
    <row r="99" spans="1:37" s="65" customFormat="1" ht="12" x14ac:dyDescent="0.25">
      <c r="A99" s="5"/>
      <c r="D99" s="64"/>
      <c r="F99" s="64"/>
      <c r="K99" s="77"/>
      <c r="O99" s="5"/>
      <c r="P99" s="75"/>
      <c r="Q99" s="75"/>
      <c r="R99" s="75"/>
      <c r="S99" s="75"/>
      <c r="T99" s="75"/>
      <c r="V99" s="75"/>
      <c r="W99" s="79"/>
      <c r="X99" s="79"/>
      <c r="Y99" s="79"/>
      <c r="AD99" s="75"/>
      <c r="AE99" s="75"/>
      <c r="AF99" s="75"/>
      <c r="AG99" s="75"/>
      <c r="AH99" s="75"/>
      <c r="AI99" s="75"/>
      <c r="AJ99" s="75"/>
      <c r="AK99" s="75"/>
    </row>
    <row r="100" spans="1:37" s="65" customFormat="1" ht="12" x14ac:dyDescent="0.25">
      <c r="A100" s="5"/>
      <c r="D100" s="64"/>
      <c r="F100" s="64"/>
      <c r="K100" s="5"/>
      <c r="L100" s="5"/>
      <c r="M100" s="5"/>
      <c r="N100" s="75"/>
      <c r="O100" s="75"/>
      <c r="P100" s="75"/>
      <c r="Q100" s="75"/>
      <c r="R100" s="5"/>
      <c r="S100" s="75"/>
      <c r="T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</row>
    <row r="101" spans="1:37" s="65" customFormat="1" ht="12" x14ac:dyDescent="0.25">
      <c r="A101" s="81"/>
      <c r="D101" s="64"/>
      <c r="F101" s="64"/>
      <c r="K101" s="80"/>
      <c r="L101" s="80"/>
      <c r="M101" s="80"/>
      <c r="N101" s="75"/>
      <c r="O101" s="5"/>
      <c r="P101" s="5"/>
      <c r="Q101" s="75"/>
      <c r="R101" s="80"/>
      <c r="S101" s="80"/>
      <c r="T101" s="80"/>
      <c r="V101" s="80"/>
      <c r="W101" s="80"/>
      <c r="X101" s="5"/>
      <c r="Y101" s="5"/>
      <c r="Z101" s="79"/>
      <c r="AA101" s="79"/>
      <c r="AB101" s="79"/>
      <c r="AC101" s="79"/>
      <c r="AD101" s="5"/>
      <c r="AE101" s="5"/>
      <c r="AF101" s="75"/>
      <c r="AG101" s="75"/>
      <c r="AH101" s="5"/>
      <c r="AI101" s="75"/>
      <c r="AJ101" s="75"/>
      <c r="AK101" s="75"/>
    </row>
    <row r="102" spans="1:37" s="65" customFormat="1" ht="12" x14ac:dyDescent="0.25">
      <c r="A102" s="78"/>
      <c r="D102" s="64"/>
      <c r="F102" s="64"/>
      <c r="K102" s="5"/>
      <c r="L102" s="5"/>
      <c r="M102" s="5"/>
      <c r="N102" s="75"/>
      <c r="O102" s="75"/>
      <c r="P102" s="75"/>
      <c r="Q102" s="75"/>
      <c r="R102" s="5"/>
      <c r="S102" s="75"/>
      <c r="T102" s="75"/>
      <c r="V102" s="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</row>
    <row r="103" spans="1:37" s="65" customFormat="1" ht="12" x14ac:dyDescent="0.25">
      <c r="A103" s="64"/>
      <c r="B103" s="23"/>
      <c r="C103" s="23"/>
      <c r="F103" s="64"/>
      <c r="K103" s="5"/>
      <c r="L103" s="5"/>
      <c r="M103" s="5"/>
      <c r="N103" s="5"/>
      <c r="O103" s="5"/>
      <c r="P103" s="5"/>
      <c r="Q103" s="5"/>
      <c r="R103" s="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</row>
    <row r="104" spans="1:37" s="65" customFormat="1" ht="12" x14ac:dyDescent="0.25">
      <c r="A104" s="64"/>
      <c r="B104" s="23"/>
      <c r="C104" s="23"/>
      <c r="F104" s="64"/>
      <c r="K104" s="5"/>
      <c r="L104" s="5"/>
      <c r="M104" s="5"/>
      <c r="N104" s="5"/>
      <c r="O104" s="5"/>
      <c r="P104" s="5"/>
      <c r="Q104" s="5"/>
      <c r="R104" s="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</row>
    <row r="105" spans="1:37" s="65" customFormat="1" ht="12" x14ac:dyDescent="0.25">
      <c r="A105" s="64"/>
      <c r="B105" s="23"/>
      <c r="C105" s="23"/>
      <c r="F105" s="64"/>
      <c r="K105" s="5"/>
      <c r="L105" s="5"/>
      <c r="M105" s="5"/>
      <c r="N105" s="5"/>
      <c r="O105" s="5"/>
      <c r="P105" s="5"/>
      <c r="Q105" s="5"/>
      <c r="R105" s="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</row>
    <row r="106" spans="1:37" s="65" customFormat="1" ht="12" x14ac:dyDescent="0.25">
      <c r="A106" s="64"/>
      <c r="B106" s="23"/>
      <c r="C106" s="23"/>
      <c r="F106" s="64"/>
      <c r="K106" s="5"/>
      <c r="L106" s="5"/>
      <c r="M106" s="5"/>
      <c r="N106" s="5"/>
      <c r="O106" s="5"/>
      <c r="P106" s="5"/>
      <c r="Q106" s="5"/>
      <c r="R106" s="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</row>
    <row r="107" spans="1:37" s="65" customFormat="1" ht="12" x14ac:dyDescent="0.25">
      <c r="A107" s="64"/>
      <c r="B107" s="23"/>
      <c r="C107" s="23"/>
      <c r="F107" s="64"/>
      <c r="K107" s="5"/>
      <c r="L107" s="5"/>
      <c r="M107" s="5"/>
      <c r="N107" s="5"/>
      <c r="O107" s="5"/>
      <c r="P107" s="5"/>
      <c r="Q107" s="5"/>
      <c r="R107" s="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</row>
    <row r="108" spans="1:37" s="65" customFormat="1" ht="12" x14ac:dyDescent="0.25">
      <c r="A108" s="64"/>
      <c r="B108" s="23"/>
      <c r="C108" s="23"/>
      <c r="F108" s="64"/>
      <c r="K108" s="5"/>
      <c r="L108" s="5"/>
      <c r="M108" s="5"/>
      <c r="N108" s="5"/>
      <c r="O108" s="5"/>
      <c r="P108" s="5"/>
      <c r="Q108" s="5"/>
      <c r="R108" s="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</row>
    <row r="109" spans="1:37" s="65" customFormat="1" ht="12" x14ac:dyDescent="0.25">
      <c r="A109" s="64"/>
      <c r="B109" s="23"/>
      <c r="C109" s="23"/>
      <c r="F109" s="64"/>
      <c r="K109" s="5"/>
      <c r="L109" s="5"/>
      <c r="M109" s="5"/>
      <c r="N109" s="5"/>
      <c r="O109" s="5"/>
      <c r="P109" s="5"/>
      <c r="Q109" s="5"/>
      <c r="R109" s="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</row>
    <row r="110" spans="1:37" s="65" customFormat="1" ht="12" x14ac:dyDescent="0.25">
      <c r="A110" s="64"/>
      <c r="B110" s="23"/>
      <c r="C110" s="23"/>
      <c r="F110" s="64"/>
      <c r="K110" s="5"/>
      <c r="L110" s="5"/>
      <c r="M110" s="5"/>
      <c r="N110" s="5"/>
      <c r="O110" s="5"/>
      <c r="P110" s="5"/>
      <c r="Q110" s="5"/>
      <c r="R110" s="5"/>
      <c r="S110" s="5"/>
      <c r="T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</row>
    <row r="111" spans="1:37" s="65" customFormat="1" ht="12" x14ac:dyDescent="0.25">
      <c r="A111" s="64"/>
      <c r="D111" s="64"/>
      <c r="F111" s="64"/>
      <c r="K111" s="82"/>
    </row>
    <row r="112" spans="1:37" s="65" customFormat="1" ht="12" x14ac:dyDescent="0.25">
      <c r="A112" s="64"/>
      <c r="D112" s="64"/>
      <c r="F112" s="64"/>
      <c r="R112" s="64"/>
      <c r="S112" s="64"/>
      <c r="T112" s="64"/>
      <c r="V112" s="64"/>
      <c r="W112" s="64"/>
      <c r="AD112" s="75"/>
      <c r="AK112" s="75"/>
    </row>
    <row r="113" spans="1:37" s="65" customFormat="1" ht="12" x14ac:dyDescent="0.25">
      <c r="A113" s="64"/>
      <c r="D113" s="64"/>
      <c r="F113" s="64"/>
      <c r="V113" s="75"/>
    </row>
    <row r="114" spans="1:37" s="65" customFormat="1" ht="12" x14ac:dyDescent="0.25">
      <c r="A114" s="64"/>
      <c r="D114" s="64"/>
      <c r="F114" s="64"/>
    </row>
    <row r="115" spans="1:37" s="65" customFormat="1" ht="12" x14ac:dyDescent="0.25">
      <c r="A115" s="64"/>
      <c r="B115" s="23"/>
      <c r="C115" s="23"/>
      <c r="D115" s="64"/>
      <c r="F115" s="64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V115" s="75"/>
      <c r="W115" s="75"/>
      <c r="X115" s="75"/>
      <c r="Y115" s="75"/>
      <c r="Z115" s="75"/>
      <c r="AA115" s="75"/>
      <c r="AB115" s="75"/>
      <c r="AC115" s="75"/>
      <c r="AD115" s="37"/>
      <c r="AE115" s="37"/>
      <c r="AF115" s="37"/>
      <c r="AG115" s="37"/>
      <c r="AH115" s="37"/>
      <c r="AI115" s="37"/>
      <c r="AJ115" s="37"/>
      <c r="AK115" s="37"/>
    </row>
    <row r="116" spans="1:37" s="65" customFormat="1" ht="12" x14ac:dyDescent="0.25">
      <c r="A116" s="64"/>
      <c r="B116" s="23"/>
      <c r="C116" s="23"/>
      <c r="D116" s="64"/>
      <c r="F116" s="64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V116" s="75"/>
      <c r="W116" s="75"/>
      <c r="X116" s="75"/>
      <c r="Y116" s="75"/>
      <c r="Z116" s="75"/>
      <c r="AA116" s="75"/>
      <c r="AB116" s="75"/>
      <c r="AC116" s="75"/>
      <c r="AD116" s="37"/>
      <c r="AE116" s="37"/>
      <c r="AF116" s="37"/>
      <c r="AG116" s="37"/>
      <c r="AH116" s="37"/>
      <c r="AI116" s="37"/>
      <c r="AJ116" s="37"/>
      <c r="AK116" s="37"/>
    </row>
    <row r="117" spans="1:37" s="65" customFormat="1" ht="12" x14ac:dyDescent="0.25">
      <c r="A117" s="64"/>
      <c r="D117" s="64"/>
      <c r="F117" s="64"/>
    </row>
    <row r="118" spans="1:37" s="65" customFormat="1" ht="12" x14ac:dyDescent="0.25">
      <c r="A118" s="64"/>
      <c r="D118" s="64"/>
      <c r="F118" s="64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V118" s="75"/>
      <c r="W118" s="75"/>
      <c r="X118" s="75"/>
      <c r="Y118" s="75"/>
      <c r="Z118" s="75"/>
      <c r="AA118" s="75"/>
      <c r="AB118" s="75"/>
      <c r="AC118" s="75"/>
      <c r="AD118" s="37"/>
      <c r="AE118" s="37"/>
      <c r="AF118" s="37"/>
      <c r="AG118" s="37"/>
      <c r="AH118" s="37"/>
      <c r="AI118" s="37"/>
      <c r="AJ118" s="37"/>
      <c r="AK118" s="37"/>
    </row>
    <row r="119" spans="1:37" s="65" customFormat="1" ht="12" x14ac:dyDescent="0.25">
      <c r="A119" s="64"/>
      <c r="D119" s="64"/>
      <c r="F119" s="64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V119" s="75"/>
      <c r="W119" s="75"/>
      <c r="X119" s="75"/>
      <c r="Y119" s="75"/>
      <c r="Z119" s="75"/>
      <c r="AA119" s="75"/>
      <c r="AB119" s="75"/>
      <c r="AC119" s="75"/>
      <c r="AD119" s="37"/>
      <c r="AE119" s="37"/>
      <c r="AF119" s="37"/>
      <c r="AG119" s="37"/>
      <c r="AH119" s="37"/>
      <c r="AI119" s="37"/>
      <c r="AJ119" s="37"/>
      <c r="AK119" s="37"/>
    </row>
    <row r="120" spans="1:37" s="65" customFormat="1" ht="12" x14ac:dyDescent="0.25">
      <c r="A120" s="64"/>
      <c r="D120" s="64"/>
      <c r="F120" s="64"/>
    </row>
    <row r="121" spans="1:37" s="65" customFormat="1" ht="12" x14ac:dyDescent="0.25">
      <c r="A121" s="64"/>
      <c r="D121" s="64"/>
      <c r="F121" s="64"/>
    </row>
    <row r="122" spans="1:37" s="65" customFormat="1" ht="12" x14ac:dyDescent="0.25">
      <c r="A122" s="64"/>
      <c r="D122" s="64"/>
      <c r="F122" s="64"/>
    </row>
    <row r="123" spans="1:37" s="65" customFormat="1" ht="12" x14ac:dyDescent="0.25">
      <c r="A123" s="64"/>
      <c r="D123" s="64"/>
      <c r="F123" s="64"/>
    </row>
    <row r="124" spans="1:37" s="65" customFormat="1" ht="14.1" customHeight="1" x14ac:dyDescent="0.25">
      <c r="A124" s="70"/>
      <c r="B124" s="23"/>
      <c r="C124" s="23"/>
      <c r="D124" s="66"/>
      <c r="E124" s="67"/>
      <c r="F124" s="70"/>
      <c r="G124" s="83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</row>
    <row r="125" spans="1:37" s="65" customFormat="1" ht="14.1" customHeight="1" x14ac:dyDescent="0.25">
      <c r="A125" s="70"/>
      <c r="B125" s="23"/>
      <c r="C125" s="23"/>
      <c r="D125" s="66"/>
      <c r="E125" s="67"/>
      <c r="F125" s="70"/>
      <c r="G125" s="83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</row>
    <row r="126" spans="1:37" s="65" customFormat="1" ht="14.1" customHeight="1" x14ac:dyDescent="0.25">
      <c r="A126" s="70"/>
      <c r="B126" s="23"/>
      <c r="C126" s="23"/>
      <c r="D126" s="66"/>
      <c r="E126" s="67"/>
      <c r="F126" s="70"/>
      <c r="G126" s="83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</row>
  </sheetData>
  <mergeCells count="9">
    <mergeCell ref="B3:T3"/>
    <mergeCell ref="K5:T5"/>
    <mergeCell ref="W5:AC5"/>
    <mergeCell ref="AD5:AH5"/>
    <mergeCell ref="AI5:AK5"/>
    <mergeCell ref="B80:D80"/>
    <mergeCell ref="B81:D81"/>
    <mergeCell ref="B82:D82"/>
    <mergeCell ref="B83:D83"/>
  </mergeCells>
  <pageMargins left="0.7" right="0.7" top="0.75" bottom="0.75" header="0.3" footer="0.3"/>
  <pageSetup scale="65" fitToWidth="2" fitToHeight="2" orientation="landscape" r:id="rId1"/>
  <headerFooter>
    <oddHeader>&amp;Z&amp;F</oddHeader>
    <oddFooter>&amp;L&amp;A&amp;CPage 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53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B48" sqref="B48"/>
    </sheetView>
  </sheetViews>
  <sheetFormatPr defaultColWidth="9.109375" defaultRowHeight="14.4" x14ac:dyDescent="0.3"/>
  <cols>
    <col min="1" max="1" width="4.6640625" style="7" customWidth="1"/>
    <col min="2" max="2" width="7.6640625" style="8" customWidth="1"/>
    <col min="3" max="3" width="8" style="8" customWidth="1"/>
    <col min="4" max="4" width="6.88671875" style="8" customWidth="1"/>
    <col min="5" max="11" width="7.6640625" style="8" customWidth="1"/>
    <col min="12" max="14" width="7.88671875" style="8" customWidth="1"/>
    <col min="15" max="16" width="9.109375" style="8" customWidth="1"/>
    <col min="17" max="17" width="10.6640625" style="8" customWidth="1"/>
    <col min="18" max="18" width="6.5546875" style="8" customWidth="1"/>
    <col min="19" max="19" width="6.6640625" style="8" customWidth="1"/>
    <col min="20" max="20" width="7.109375" style="8" customWidth="1"/>
    <col min="21" max="21" width="7.33203125" style="8" customWidth="1"/>
    <col min="22" max="25" width="8.5546875" style="8" customWidth="1"/>
    <col min="26" max="26" width="6.88671875" style="8" customWidth="1"/>
    <col min="27" max="27" width="10" style="8" customWidth="1"/>
    <col min="28" max="28" width="8.88671875" customWidth="1"/>
    <col min="29" max="16384" width="9.109375" style="8"/>
  </cols>
  <sheetData>
    <row r="1" spans="1:27" ht="15" x14ac:dyDescent="0.25">
      <c r="A1" s="3" t="s">
        <v>12</v>
      </c>
      <c r="B1" s="7"/>
    </row>
    <row r="2" spans="1:27" ht="48.75" customHeight="1" x14ac:dyDescent="0.3">
      <c r="A2" s="153" t="s">
        <v>149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</row>
    <row r="3" spans="1:27" ht="19.5" customHeight="1" x14ac:dyDescent="0.25">
      <c r="A3" s="85" t="s">
        <v>120</v>
      </c>
      <c r="B3" s="85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</row>
    <row r="4" spans="1:27" ht="39.9" customHeight="1" x14ac:dyDescent="0.3">
      <c r="A4" s="13"/>
      <c r="B4" s="12"/>
      <c r="C4" s="12"/>
      <c r="D4" s="156" t="s">
        <v>127</v>
      </c>
      <c r="E4" s="156" t="s">
        <v>128</v>
      </c>
      <c r="F4" s="160" t="s">
        <v>121</v>
      </c>
      <c r="G4" s="160"/>
      <c r="H4" s="160"/>
      <c r="I4" s="160"/>
      <c r="J4" s="160"/>
      <c r="K4" s="160"/>
      <c r="L4" s="161" t="s">
        <v>122</v>
      </c>
      <c r="M4" s="161"/>
      <c r="N4" s="161"/>
      <c r="O4" s="161"/>
      <c r="P4" s="161"/>
      <c r="Q4" s="161"/>
      <c r="R4" s="158" t="s">
        <v>123</v>
      </c>
      <c r="S4" s="160" t="s">
        <v>17</v>
      </c>
      <c r="T4" s="160"/>
      <c r="U4" s="160"/>
      <c r="V4" s="152" t="s">
        <v>124</v>
      </c>
      <c r="W4" s="152"/>
      <c r="X4" s="152"/>
      <c r="Y4" s="152"/>
      <c r="Z4" s="158" t="s">
        <v>125</v>
      </c>
      <c r="AA4" s="158" t="s">
        <v>126</v>
      </c>
    </row>
    <row r="5" spans="1:27" ht="82.5" customHeight="1" x14ac:dyDescent="0.3">
      <c r="A5" s="133" t="s">
        <v>19</v>
      </c>
      <c r="B5" s="15" t="s">
        <v>18</v>
      </c>
      <c r="C5" s="15" t="s">
        <v>0</v>
      </c>
      <c r="D5" s="157"/>
      <c r="E5" s="157"/>
      <c r="F5" s="19" t="s">
        <v>35</v>
      </c>
      <c r="G5" s="19" t="s">
        <v>129</v>
      </c>
      <c r="H5" s="19" t="s">
        <v>130</v>
      </c>
      <c r="I5" s="19" t="s">
        <v>131</v>
      </c>
      <c r="J5" s="19" t="s">
        <v>132</v>
      </c>
      <c r="K5" s="19" t="s">
        <v>133</v>
      </c>
      <c r="L5" s="18" t="s">
        <v>43</v>
      </c>
      <c r="M5" s="18" t="s">
        <v>44</v>
      </c>
      <c r="N5" s="18" t="s">
        <v>45</v>
      </c>
      <c r="O5" s="18" t="s">
        <v>46</v>
      </c>
      <c r="P5" s="18" t="s">
        <v>134</v>
      </c>
      <c r="Q5" s="19" t="s">
        <v>47</v>
      </c>
      <c r="R5" s="159"/>
      <c r="S5" s="19" t="s">
        <v>142</v>
      </c>
      <c r="T5" s="19" t="s">
        <v>49</v>
      </c>
      <c r="U5" s="19" t="s">
        <v>135</v>
      </c>
      <c r="V5" s="19" t="s">
        <v>35</v>
      </c>
      <c r="W5" s="19" t="s">
        <v>129</v>
      </c>
      <c r="X5" s="19" t="s">
        <v>131</v>
      </c>
      <c r="Y5" s="19" t="s">
        <v>132</v>
      </c>
      <c r="Z5" s="159"/>
      <c r="AA5" s="159"/>
    </row>
    <row r="6" spans="1:27" ht="9" customHeight="1" x14ac:dyDescent="0.25">
      <c r="B6" s="20"/>
      <c r="C6" s="7"/>
      <c r="F6" s="86"/>
    </row>
    <row r="7" spans="1:27" ht="15" x14ac:dyDescent="0.25">
      <c r="A7" s="7">
        <v>1</v>
      </c>
      <c r="B7" s="23" t="s">
        <v>51</v>
      </c>
      <c r="C7" s="62" t="s">
        <v>1</v>
      </c>
      <c r="D7" s="24" t="s">
        <v>136</v>
      </c>
      <c r="E7" s="26">
        <f>J7-G7</f>
        <v>92.9</v>
      </c>
      <c r="F7" s="26">
        <v>0.1</v>
      </c>
      <c r="G7" s="26">
        <v>6</v>
      </c>
      <c r="H7" s="26">
        <v>26.2</v>
      </c>
      <c r="I7" s="26">
        <v>67.5</v>
      </c>
      <c r="J7" s="26">
        <v>98.9</v>
      </c>
      <c r="K7" s="26">
        <v>100</v>
      </c>
      <c r="L7" s="87">
        <v>0.223</v>
      </c>
      <c r="M7" s="87">
        <v>0.27900000000000003</v>
      </c>
      <c r="N7" s="87">
        <v>0.34599999999999997</v>
      </c>
      <c r="O7" s="87">
        <v>0.28199999999999997</v>
      </c>
      <c r="P7" s="87">
        <v>0.28916500000000001</v>
      </c>
      <c r="Q7" s="87">
        <v>5.0999999999999997E-2</v>
      </c>
      <c r="R7" s="88">
        <v>1.47</v>
      </c>
      <c r="S7" s="87">
        <v>0.73099999999999998</v>
      </c>
      <c r="T7" s="87">
        <v>0.76500000000000001</v>
      </c>
      <c r="U7" s="87">
        <v>0.65600000000000003</v>
      </c>
      <c r="V7" s="89">
        <v>1.7</v>
      </c>
      <c r="W7" s="89">
        <v>12.2</v>
      </c>
      <c r="X7" s="43" t="s">
        <v>2</v>
      </c>
      <c r="Y7" s="43" t="s">
        <v>2</v>
      </c>
      <c r="Z7" s="43" t="s">
        <v>2</v>
      </c>
      <c r="AA7" s="43" t="s">
        <v>2</v>
      </c>
    </row>
    <row r="8" spans="1:27" ht="15" x14ac:dyDescent="0.25">
      <c r="A8" s="7">
        <v>2</v>
      </c>
      <c r="B8" s="23" t="s">
        <v>51</v>
      </c>
      <c r="C8" s="62" t="s">
        <v>1</v>
      </c>
      <c r="D8" s="24" t="s">
        <v>136</v>
      </c>
      <c r="E8" s="26">
        <f t="shared" ref="E8:E71" si="0">J8-G8</f>
        <v>90.2</v>
      </c>
      <c r="F8" s="26">
        <v>0</v>
      </c>
      <c r="G8" s="26">
        <v>9.5</v>
      </c>
      <c r="H8" s="26">
        <v>40.6</v>
      </c>
      <c r="I8" s="26">
        <v>82.6</v>
      </c>
      <c r="J8" s="26">
        <v>99.7</v>
      </c>
      <c r="K8" s="26">
        <v>100</v>
      </c>
      <c r="L8" s="87">
        <v>0.21299999999999999</v>
      </c>
      <c r="M8" s="87">
        <v>0.25900000000000001</v>
      </c>
      <c r="N8" s="87">
        <v>0.31900000000000001</v>
      </c>
      <c r="O8" s="87">
        <v>0.26300000000000001</v>
      </c>
      <c r="P8" s="87">
        <v>0.26597100000000001</v>
      </c>
      <c r="Q8" s="87">
        <v>4.2999999999999997E-2</v>
      </c>
      <c r="R8" s="88">
        <v>1.45</v>
      </c>
      <c r="S8" s="87">
        <v>0.72199999999999998</v>
      </c>
      <c r="T8" s="87">
        <v>0.71299999999999997</v>
      </c>
      <c r="U8" s="87">
        <v>0.63700000000000001</v>
      </c>
      <c r="V8" s="89">
        <v>3.3</v>
      </c>
      <c r="W8" s="89">
        <v>17.600000000000001</v>
      </c>
      <c r="X8" s="43" t="s">
        <v>2</v>
      </c>
      <c r="Y8" s="43" t="s">
        <v>2</v>
      </c>
      <c r="Z8" s="43" t="s">
        <v>2</v>
      </c>
      <c r="AA8" s="43" t="s">
        <v>2</v>
      </c>
    </row>
    <row r="9" spans="1:27" ht="15" x14ac:dyDescent="0.25">
      <c r="A9" s="90">
        <v>3</v>
      </c>
      <c r="B9" s="91" t="s">
        <v>51</v>
      </c>
      <c r="C9" s="62" t="s">
        <v>1</v>
      </c>
      <c r="D9" s="24" t="s">
        <v>137</v>
      </c>
      <c r="E9" s="92">
        <f>100-J9</f>
        <v>98.2</v>
      </c>
      <c r="F9" s="26">
        <v>0</v>
      </c>
      <c r="G9" s="26">
        <v>0</v>
      </c>
      <c r="H9" s="26">
        <v>0</v>
      </c>
      <c r="I9" s="26">
        <v>0</v>
      </c>
      <c r="J9" s="26">
        <v>1.8</v>
      </c>
      <c r="K9" s="26">
        <v>34</v>
      </c>
      <c r="L9" s="87">
        <v>0.496</v>
      </c>
      <c r="M9" s="87">
        <v>0.65800000000000003</v>
      </c>
      <c r="N9" s="87">
        <v>0.84699999999999998</v>
      </c>
      <c r="O9" s="87">
        <v>0.66600000000000004</v>
      </c>
      <c r="P9" s="87">
        <v>0.64209070796460177</v>
      </c>
      <c r="Q9" s="87">
        <v>0.13400000000000001</v>
      </c>
      <c r="R9" s="88">
        <v>1.59</v>
      </c>
      <c r="S9" s="87">
        <v>0.73099999999999998</v>
      </c>
      <c r="T9" s="87">
        <v>0.67</v>
      </c>
      <c r="U9" s="87">
        <v>0.66100000000000003</v>
      </c>
      <c r="V9" s="89">
        <v>2.2000000000000002</v>
      </c>
      <c r="W9" s="89">
        <v>5.7</v>
      </c>
      <c r="X9" s="89">
        <v>7.5</v>
      </c>
      <c r="Y9" s="89">
        <v>9.8000000000000007</v>
      </c>
      <c r="Z9" s="43" t="s">
        <v>138</v>
      </c>
      <c r="AA9" s="43" t="s">
        <v>2</v>
      </c>
    </row>
    <row r="10" spans="1:27" ht="15" x14ac:dyDescent="0.25">
      <c r="A10" s="7">
        <v>4</v>
      </c>
      <c r="B10" s="23" t="s">
        <v>54</v>
      </c>
      <c r="C10" s="62" t="s">
        <v>1</v>
      </c>
      <c r="D10" s="24" t="s">
        <v>136</v>
      </c>
      <c r="E10" s="26">
        <f t="shared" si="0"/>
        <v>91.6</v>
      </c>
      <c r="F10" s="26">
        <v>0.2</v>
      </c>
      <c r="G10" s="26">
        <v>6</v>
      </c>
      <c r="H10" s="26">
        <v>26.6</v>
      </c>
      <c r="I10" s="26">
        <v>63.8</v>
      </c>
      <c r="J10" s="26">
        <v>97.6</v>
      </c>
      <c r="K10" s="26">
        <v>100</v>
      </c>
      <c r="L10" s="87">
        <v>0.223</v>
      </c>
      <c r="M10" s="87">
        <v>0.28000000000000003</v>
      </c>
      <c r="N10" s="87">
        <v>0.36799999999999999</v>
      </c>
      <c r="O10" s="87">
        <v>0.28799999999999998</v>
      </c>
      <c r="P10" s="87">
        <v>0.29410200000000003</v>
      </c>
      <c r="Q10" s="87">
        <v>5.8999999999999997E-2</v>
      </c>
      <c r="R10" s="88">
        <v>1.48</v>
      </c>
      <c r="S10" s="87">
        <v>0.72699999999999998</v>
      </c>
      <c r="T10" s="87">
        <v>0.746</v>
      </c>
      <c r="U10" s="87">
        <v>0.64800000000000002</v>
      </c>
      <c r="V10" s="89">
        <v>2.4</v>
      </c>
      <c r="W10" s="89">
        <v>12.1</v>
      </c>
      <c r="X10" s="43" t="s">
        <v>2</v>
      </c>
      <c r="Y10" s="43" t="s">
        <v>2</v>
      </c>
      <c r="Z10" s="43" t="s">
        <v>2</v>
      </c>
      <c r="AA10" s="43" t="s">
        <v>2</v>
      </c>
    </row>
    <row r="11" spans="1:27" ht="15" x14ac:dyDescent="0.25">
      <c r="A11" s="7">
        <v>5</v>
      </c>
      <c r="B11" s="23" t="s">
        <v>54</v>
      </c>
      <c r="C11" s="62" t="s">
        <v>1</v>
      </c>
      <c r="D11" s="24" t="s">
        <v>136</v>
      </c>
      <c r="E11" s="26">
        <f t="shared" si="0"/>
        <v>89.100000000000009</v>
      </c>
      <c r="F11" s="26">
        <v>0</v>
      </c>
      <c r="G11" s="26">
        <v>3.3</v>
      </c>
      <c r="H11" s="26">
        <v>15.6</v>
      </c>
      <c r="I11" s="26">
        <v>42.5</v>
      </c>
      <c r="J11" s="26">
        <v>92.4</v>
      </c>
      <c r="K11" s="26">
        <v>100</v>
      </c>
      <c r="L11" s="87">
        <v>0.23699999999999999</v>
      </c>
      <c r="M11" s="87">
        <v>0.315</v>
      </c>
      <c r="N11" s="87">
        <v>0.41499999999999998</v>
      </c>
      <c r="O11" s="87">
        <v>0.32</v>
      </c>
      <c r="P11" s="87">
        <v>0.3274725</v>
      </c>
      <c r="Q11" s="87">
        <v>6.8000000000000005E-2</v>
      </c>
      <c r="R11" s="88">
        <v>1.54</v>
      </c>
      <c r="S11" s="87">
        <v>0.72499999999999998</v>
      </c>
      <c r="T11" s="87">
        <v>0.74299999999999999</v>
      </c>
      <c r="U11" s="87">
        <v>0.64400000000000002</v>
      </c>
      <c r="V11" s="89">
        <v>2</v>
      </c>
      <c r="W11" s="89">
        <v>10.9</v>
      </c>
      <c r="X11" s="43" t="s">
        <v>2</v>
      </c>
      <c r="Y11" s="43" t="s">
        <v>2</v>
      </c>
      <c r="Z11" s="43" t="s">
        <v>2</v>
      </c>
      <c r="AA11" s="43" t="s">
        <v>2</v>
      </c>
    </row>
    <row r="12" spans="1:27" ht="15" x14ac:dyDescent="0.25">
      <c r="A12" s="7">
        <v>6</v>
      </c>
      <c r="B12" s="23" t="s">
        <v>54</v>
      </c>
      <c r="C12" s="62" t="s">
        <v>1</v>
      </c>
      <c r="D12" s="24" t="s">
        <v>136</v>
      </c>
      <c r="E12" s="26">
        <f t="shared" si="0"/>
        <v>89.3</v>
      </c>
      <c r="F12" s="26">
        <v>0.4</v>
      </c>
      <c r="G12" s="26">
        <v>3.3</v>
      </c>
      <c r="H12" s="26">
        <v>14</v>
      </c>
      <c r="I12" s="26">
        <v>38.4</v>
      </c>
      <c r="J12" s="26">
        <v>92.6</v>
      </c>
      <c r="K12" s="26">
        <v>100</v>
      </c>
      <c r="L12" s="87">
        <v>0.24</v>
      </c>
      <c r="M12" s="87">
        <v>0.32200000000000001</v>
      </c>
      <c r="N12" s="87">
        <v>0.41399999999999998</v>
      </c>
      <c r="O12" s="87">
        <v>0.32400000000000001</v>
      </c>
      <c r="P12" s="87">
        <v>0.33116599999999996</v>
      </c>
      <c r="Q12" s="87">
        <v>6.9000000000000006E-2</v>
      </c>
      <c r="R12" s="88">
        <v>1.49</v>
      </c>
      <c r="S12" s="87">
        <v>0.72499999999999998</v>
      </c>
      <c r="T12" s="87">
        <v>0.74399999999999999</v>
      </c>
      <c r="U12" s="87">
        <v>0.64300000000000002</v>
      </c>
      <c r="V12" s="89">
        <v>1.9</v>
      </c>
      <c r="W12" s="89">
        <v>8.8000000000000007</v>
      </c>
      <c r="X12" s="43" t="s">
        <v>2</v>
      </c>
      <c r="Y12" s="43" t="s">
        <v>2</v>
      </c>
      <c r="Z12" s="43" t="s">
        <v>138</v>
      </c>
      <c r="AA12" s="43" t="s">
        <v>2</v>
      </c>
    </row>
    <row r="13" spans="1:27" ht="15" x14ac:dyDescent="0.25">
      <c r="A13" s="7">
        <v>8</v>
      </c>
      <c r="B13" s="23" t="s">
        <v>10</v>
      </c>
      <c r="C13" s="62" t="s">
        <v>1</v>
      </c>
      <c r="D13" s="24" t="s">
        <v>136</v>
      </c>
      <c r="E13" s="26">
        <f t="shared" si="0"/>
        <v>89.8</v>
      </c>
      <c r="F13" s="26">
        <v>0.1</v>
      </c>
      <c r="G13" s="26">
        <v>4.8</v>
      </c>
      <c r="H13" s="26">
        <v>22</v>
      </c>
      <c r="I13" s="26">
        <v>51</v>
      </c>
      <c r="J13" s="26">
        <v>94.6</v>
      </c>
      <c r="K13" s="26">
        <v>100</v>
      </c>
      <c r="L13" s="87">
        <v>0.22800000000000001</v>
      </c>
      <c r="M13" s="87">
        <v>0.29799999999999999</v>
      </c>
      <c r="N13" s="87">
        <v>0.40200000000000002</v>
      </c>
      <c r="O13" s="87">
        <v>0.307</v>
      </c>
      <c r="P13" s="87">
        <v>0.3127645</v>
      </c>
      <c r="Q13" s="87">
        <v>6.8000000000000005E-2</v>
      </c>
      <c r="R13" s="88">
        <v>1.52</v>
      </c>
      <c r="S13" s="87">
        <v>0.72599999999999998</v>
      </c>
      <c r="T13" s="87">
        <v>0.75800000000000001</v>
      </c>
      <c r="U13" s="87">
        <v>0.64400000000000002</v>
      </c>
      <c r="V13" s="89">
        <v>1.4</v>
      </c>
      <c r="W13" s="89">
        <v>8.8000000000000007</v>
      </c>
      <c r="X13" s="43" t="s">
        <v>2</v>
      </c>
      <c r="Y13" s="43" t="s">
        <v>2</v>
      </c>
      <c r="Z13" s="43" t="s">
        <v>138</v>
      </c>
      <c r="AA13" s="43" t="s">
        <v>2</v>
      </c>
    </row>
    <row r="14" spans="1:27" ht="15" x14ac:dyDescent="0.25">
      <c r="A14" s="7">
        <v>10</v>
      </c>
      <c r="B14" s="23" t="s">
        <v>10</v>
      </c>
      <c r="C14" s="62" t="s">
        <v>1</v>
      </c>
      <c r="D14" s="24" t="s">
        <v>136</v>
      </c>
      <c r="E14" s="26">
        <f t="shared" si="0"/>
        <v>89.2</v>
      </c>
      <c r="F14" s="26">
        <v>0</v>
      </c>
      <c r="G14" s="26">
        <v>4.5999999999999996</v>
      </c>
      <c r="H14" s="26">
        <v>19.399999999999999</v>
      </c>
      <c r="I14" s="26">
        <v>48.7</v>
      </c>
      <c r="J14" s="26">
        <v>93.8</v>
      </c>
      <c r="K14" s="26">
        <v>100</v>
      </c>
      <c r="L14" s="87">
        <v>0.23</v>
      </c>
      <c r="M14" s="87">
        <v>0.30199999999999999</v>
      </c>
      <c r="N14" s="87">
        <v>0.40600000000000003</v>
      </c>
      <c r="O14" s="87">
        <v>0.311</v>
      </c>
      <c r="P14" s="87">
        <v>0.3173395</v>
      </c>
      <c r="Q14" s="87">
        <v>6.8000000000000005E-2</v>
      </c>
      <c r="R14" s="88">
        <v>1.5</v>
      </c>
      <c r="S14" s="87">
        <v>0.72799999999999998</v>
      </c>
      <c r="T14" s="87">
        <v>0.73699999999999999</v>
      </c>
      <c r="U14" s="87">
        <v>0.65</v>
      </c>
      <c r="V14" s="89">
        <v>2.1</v>
      </c>
      <c r="W14" s="89">
        <v>11.1</v>
      </c>
      <c r="X14" s="43" t="s">
        <v>2</v>
      </c>
      <c r="Y14" s="43" t="s">
        <v>2</v>
      </c>
      <c r="Z14" s="43" t="s">
        <v>2</v>
      </c>
      <c r="AA14" s="43" t="s">
        <v>2</v>
      </c>
    </row>
    <row r="15" spans="1:27" ht="15" x14ac:dyDescent="0.25">
      <c r="A15" s="7">
        <v>11</v>
      </c>
      <c r="B15" s="23" t="s">
        <v>59</v>
      </c>
      <c r="C15" s="62" t="s">
        <v>1</v>
      </c>
      <c r="D15" s="24" t="s">
        <v>136</v>
      </c>
      <c r="E15" s="26">
        <f t="shared" si="0"/>
        <v>90</v>
      </c>
      <c r="F15" s="26">
        <v>0</v>
      </c>
      <c r="G15" s="26">
        <v>5.5</v>
      </c>
      <c r="H15" s="26">
        <v>24</v>
      </c>
      <c r="I15" s="26">
        <v>55.7</v>
      </c>
      <c r="J15" s="26">
        <v>95.5</v>
      </c>
      <c r="K15" s="26">
        <v>100</v>
      </c>
      <c r="L15" s="87">
        <v>0.22500000000000001</v>
      </c>
      <c r="M15" s="87">
        <v>0.28999999999999998</v>
      </c>
      <c r="N15" s="87">
        <v>0.39300000000000002</v>
      </c>
      <c r="O15" s="87">
        <v>0.3</v>
      </c>
      <c r="P15" s="87">
        <v>0.3059925</v>
      </c>
      <c r="Q15" s="87">
        <v>6.5000000000000002E-2</v>
      </c>
      <c r="R15" s="88">
        <v>1.49</v>
      </c>
      <c r="S15" s="87">
        <v>0.72799999999999998</v>
      </c>
      <c r="T15" s="87">
        <v>0.74399999999999999</v>
      </c>
      <c r="U15" s="87">
        <v>0.65</v>
      </c>
      <c r="V15" s="89">
        <v>2.1</v>
      </c>
      <c r="W15" s="89">
        <v>11.3</v>
      </c>
      <c r="X15" s="43" t="s">
        <v>2</v>
      </c>
      <c r="Y15" s="43" t="s">
        <v>2</v>
      </c>
      <c r="Z15" s="43" t="s">
        <v>2</v>
      </c>
      <c r="AA15" s="43" t="s">
        <v>2</v>
      </c>
    </row>
    <row r="16" spans="1:27" ht="15" x14ac:dyDescent="0.25">
      <c r="A16" s="7">
        <v>12</v>
      </c>
      <c r="B16" s="23" t="s">
        <v>59</v>
      </c>
      <c r="C16" s="62" t="s">
        <v>1</v>
      </c>
      <c r="D16" s="24" t="s">
        <v>139</v>
      </c>
      <c r="E16" s="26">
        <f>K16-I16</f>
        <v>92.6</v>
      </c>
      <c r="F16" s="26">
        <v>0</v>
      </c>
      <c r="G16" s="26">
        <v>0.1</v>
      </c>
      <c r="H16" s="26">
        <v>0.6</v>
      </c>
      <c r="I16" s="26">
        <v>5.4</v>
      </c>
      <c r="J16" s="26">
        <v>67</v>
      </c>
      <c r="K16" s="26">
        <v>98</v>
      </c>
      <c r="L16" s="87">
        <v>0.318</v>
      </c>
      <c r="M16" s="87">
        <v>0.39300000000000002</v>
      </c>
      <c r="N16" s="87">
        <v>0.504</v>
      </c>
      <c r="O16" s="87">
        <v>0.40300000000000002</v>
      </c>
      <c r="P16" s="87">
        <v>0.41118899999999997</v>
      </c>
      <c r="Q16" s="87">
        <v>7.6999999999999999E-2</v>
      </c>
      <c r="R16" s="88">
        <v>1.58</v>
      </c>
      <c r="S16" s="87">
        <v>0.73599999999999999</v>
      </c>
      <c r="T16" s="87">
        <v>0.75600000000000001</v>
      </c>
      <c r="U16" s="87">
        <v>0.66800000000000004</v>
      </c>
      <c r="V16" s="89">
        <v>2.2000000000000002</v>
      </c>
      <c r="W16" s="89">
        <v>5.6</v>
      </c>
      <c r="X16" s="89">
        <v>7.5</v>
      </c>
      <c r="Y16" s="43" t="s">
        <v>2</v>
      </c>
      <c r="Z16" s="43" t="s">
        <v>138</v>
      </c>
      <c r="AA16" s="43" t="s">
        <v>2</v>
      </c>
    </row>
    <row r="17" spans="1:27" ht="15" x14ac:dyDescent="0.25">
      <c r="A17" s="7">
        <v>13</v>
      </c>
      <c r="B17" s="23" t="s">
        <v>151</v>
      </c>
      <c r="C17" s="62" t="s">
        <v>1</v>
      </c>
      <c r="D17" s="24" t="s">
        <v>140</v>
      </c>
      <c r="E17" s="26">
        <f>G17-F17</f>
        <v>82.399999999999991</v>
      </c>
      <c r="F17" s="26">
        <v>1.9</v>
      </c>
      <c r="G17" s="26">
        <v>84.3</v>
      </c>
      <c r="H17" s="26">
        <v>98.1</v>
      </c>
      <c r="I17" s="26">
        <v>99.9</v>
      </c>
      <c r="J17" s="26">
        <v>100</v>
      </c>
      <c r="K17" s="26">
        <v>100</v>
      </c>
      <c r="L17" s="87">
        <v>0.127</v>
      </c>
      <c r="M17" s="87">
        <v>0.17299999999999999</v>
      </c>
      <c r="N17" s="87">
        <v>0.222</v>
      </c>
      <c r="O17" s="87">
        <v>0.17399999999999999</v>
      </c>
      <c r="P17" s="87">
        <v>0.16981200000000005</v>
      </c>
      <c r="Q17" s="87">
        <v>3.6999999999999998E-2</v>
      </c>
      <c r="R17" s="88">
        <v>1.47</v>
      </c>
      <c r="S17" s="87">
        <v>0.71299999999999997</v>
      </c>
      <c r="T17" s="87">
        <v>0.66200000000000003</v>
      </c>
      <c r="U17" s="87">
        <v>0.61699999999999999</v>
      </c>
      <c r="V17" s="89">
        <v>9.1999999999999993</v>
      </c>
      <c r="W17" s="89">
        <v>86.2</v>
      </c>
      <c r="X17" s="43" t="s">
        <v>2</v>
      </c>
      <c r="Y17" s="43" t="s">
        <v>2</v>
      </c>
      <c r="Z17" s="43" t="s">
        <v>138</v>
      </c>
      <c r="AA17" s="43" t="s">
        <v>2</v>
      </c>
    </row>
    <row r="18" spans="1:27" ht="15" x14ac:dyDescent="0.25">
      <c r="A18" s="7">
        <v>14</v>
      </c>
      <c r="B18" s="23" t="s">
        <v>151</v>
      </c>
      <c r="C18" s="62" t="s">
        <v>1</v>
      </c>
      <c r="D18" s="24" t="s">
        <v>136</v>
      </c>
      <c r="E18" s="26">
        <f t="shared" si="0"/>
        <v>89.2</v>
      </c>
      <c r="F18" s="26">
        <v>0.3</v>
      </c>
      <c r="G18" s="26">
        <v>5.6</v>
      </c>
      <c r="H18" s="26">
        <v>23.1</v>
      </c>
      <c r="I18" s="26">
        <v>51.6</v>
      </c>
      <c r="J18" s="26">
        <v>94.8</v>
      </c>
      <c r="K18" s="26">
        <v>100</v>
      </c>
      <c r="L18" s="87">
        <v>0.22600000000000001</v>
      </c>
      <c r="M18" s="87">
        <v>0.29699999999999999</v>
      </c>
      <c r="N18" s="87">
        <v>0.40100000000000002</v>
      </c>
      <c r="O18" s="87">
        <v>0.30499999999999999</v>
      </c>
      <c r="P18" s="87">
        <v>0.31073049999999997</v>
      </c>
      <c r="Q18" s="87">
        <v>7.0000000000000007E-2</v>
      </c>
      <c r="R18" s="88">
        <v>1.5</v>
      </c>
      <c r="S18" s="87">
        <v>0.72699999999999998</v>
      </c>
      <c r="T18" s="87">
        <v>0.755</v>
      </c>
      <c r="U18" s="87">
        <v>0.64700000000000002</v>
      </c>
      <c r="V18" s="89">
        <v>1.2</v>
      </c>
      <c r="W18" s="89">
        <v>7.3</v>
      </c>
      <c r="X18" s="43" t="s">
        <v>2</v>
      </c>
      <c r="Y18" s="43" t="s">
        <v>2</v>
      </c>
      <c r="Z18" s="43" t="s">
        <v>138</v>
      </c>
      <c r="AA18" s="43" t="s">
        <v>138</v>
      </c>
    </row>
    <row r="19" spans="1:27" ht="15" x14ac:dyDescent="0.25">
      <c r="A19" s="7">
        <v>15</v>
      </c>
      <c r="B19" s="23" t="s">
        <v>152</v>
      </c>
      <c r="C19" s="62" t="s">
        <v>1</v>
      </c>
      <c r="D19" s="24" t="s">
        <v>136</v>
      </c>
      <c r="E19" s="26">
        <f t="shared" si="0"/>
        <v>93.8</v>
      </c>
      <c r="F19" s="26">
        <v>0.2</v>
      </c>
      <c r="G19" s="26">
        <v>2.2999999999999998</v>
      </c>
      <c r="H19" s="26">
        <v>12.2</v>
      </c>
      <c r="I19" s="26">
        <v>44.4</v>
      </c>
      <c r="J19" s="26">
        <v>96.1</v>
      </c>
      <c r="K19" s="26">
        <v>100</v>
      </c>
      <c r="L19" s="87">
        <v>0.245</v>
      </c>
      <c r="M19" s="87">
        <v>0.308</v>
      </c>
      <c r="N19" s="87">
        <v>0.39</v>
      </c>
      <c r="O19" s="87">
        <v>0.313</v>
      </c>
      <c r="P19" s="87">
        <v>0.32232700000000003</v>
      </c>
      <c r="Q19" s="87">
        <v>5.8999999999999997E-2</v>
      </c>
      <c r="R19" s="88">
        <v>1.46</v>
      </c>
      <c r="S19" s="87">
        <v>0.72099999999999997</v>
      </c>
      <c r="T19" s="87">
        <v>0.71799999999999997</v>
      </c>
      <c r="U19" s="87">
        <v>0.63500000000000001</v>
      </c>
      <c r="V19" s="89">
        <v>1.7</v>
      </c>
      <c r="W19" s="89">
        <v>9.6999999999999993</v>
      </c>
      <c r="X19" s="43" t="s">
        <v>2</v>
      </c>
      <c r="Y19" s="43" t="s">
        <v>2</v>
      </c>
      <c r="Z19" s="43" t="s">
        <v>138</v>
      </c>
      <c r="AA19" s="43" t="s">
        <v>2</v>
      </c>
    </row>
    <row r="20" spans="1:27" ht="15" x14ac:dyDescent="0.25">
      <c r="A20" s="7">
        <v>16</v>
      </c>
      <c r="B20" s="23" t="s">
        <v>152</v>
      </c>
      <c r="C20" s="62" t="s">
        <v>1</v>
      </c>
      <c r="D20" s="24" t="s">
        <v>140</v>
      </c>
      <c r="E20" s="26">
        <f>G20-F20</f>
        <v>83.3</v>
      </c>
      <c r="F20" s="26">
        <v>1.7</v>
      </c>
      <c r="G20" s="26">
        <v>85</v>
      </c>
      <c r="H20" s="26">
        <v>98.2</v>
      </c>
      <c r="I20" s="26">
        <v>99.9</v>
      </c>
      <c r="J20" s="26">
        <v>100</v>
      </c>
      <c r="K20" s="26">
        <v>100</v>
      </c>
      <c r="L20" s="87">
        <v>0.127</v>
      </c>
      <c r="M20" s="87">
        <v>0.17299999999999999</v>
      </c>
      <c r="N20" s="87">
        <v>0.221</v>
      </c>
      <c r="O20" s="87">
        <v>0.17399999999999999</v>
      </c>
      <c r="P20" s="87">
        <v>0.16941299999999998</v>
      </c>
      <c r="Q20" s="87">
        <v>3.5999999999999997E-2</v>
      </c>
      <c r="R20" s="88">
        <v>1.45</v>
      </c>
      <c r="S20" s="87">
        <v>0.71599999999999997</v>
      </c>
      <c r="T20" s="87">
        <v>0.69299999999999995</v>
      </c>
      <c r="U20" s="87">
        <v>0.621</v>
      </c>
      <c r="V20" s="89">
        <v>4.9000000000000004</v>
      </c>
      <c r="W20" s="89">
        <v>84.5</v>
      </c>
      <c r="X20" s="43" t="s">
        <v>2</v>
      </c>
      <c r="Y20" s="43" t="s">
        <v>2</v>
      </c>
      <c r="Z20" s="43" t="s">
        <v>138</v>
      </c>
      <c r="AA20" s="43" t="s">
        <v>2</v>
      </c>
    </row>
    <row r="21" spans="1:27" ht="15" x14ac:dyDescent="0.25">
      <c r="A21" s="7">
        <v>17</v>
      </c>
      <c r="B21" s="23" t="s">
        <v>152</v>
      </c>
      <c r="C21" s="62" t="s">
        <v>1</v>
      </c>
      <c r="D21" s="24" t="s">
        <v>140</v>
      </c>
      <c r="E21" s="26">
        <f>G21-F21</f>
        <v>82.4</v>
      </c>
      <c r="F21" s="26">
        <v>5.6</v>
      </c>
      <c r="G21" s="26">
        <v>88</v>
      </c>
      <c r="H21" s="26">
        <v>98.5</v>
      </c>
      <c r="I21" s="26">
        <v>99.9</v>
      </c>
      <c r="J21" s="26">
        <v>100</v>
      </c>
      <c r="K21" s="26">
        <v>100</v>
      </c>
      <c r="L21" s="87">
        <v>0.113</v>
      </c>
      <c r="M21" s="87">
        <v>0.158</v>
      </c>
      <c r="N21" s="87">
        <v>0.216</v>
      </c>
      <c r="O21" s="87">
        <v>0.16200000000000001</v>
      </c>
      <c r="P21" s="87">
        <v>0.16421550000000004</v>
      </c>
      <c r="Q21" s="87">
        <v>0.04</v>
      </c>
      <c r="R21" s="88">
        <v>1.41</v>
      </c>
      <c r="S21" s="87">
        <v>0.71299999999999997</v>
      </c>
      <c r="T21" s="87">
        <v>0.66400000000000003</v>
      </c>
      <c r="U21" s="87">
        <v>0.61699999999999999</v>
      </c>
      <c r="V21" s="89">
        <v>11.6</v>
      </c>
      <c r="W21" s="89">
        <v>86.9</v>
      </c>
      <c r="X21" s="43" t="s">
        <v>2</v>
      </c>
      <c r="Y21" s="43" t="s">
        <v>2</v>
      </c>
      <c r="Z21" s="43" t="s">
        <v>2</v>
      </c>
      <c r="AA21" s="43" t="s">
        <v>2</v>
      </c>
    </row>
    <row r="22" spans="1:27" ht="15" x14ac:dyDescent="0.25">
      <c r="A22" s="7">
        <v>22</v>
      </c>
      <c r="B22" s="23" t="s">
        <v>153</v>
      </c>
      <c r="C22" s="62" t="s">
        <v>1</v>
      </c>
      <c r="D22" s="24" t="s">
        <v>136</v>
      </c>
      <c r="E22" s="26">
        <f t="shared" si="0"/>
        <v>89.7</v>
      </c>
      <c r="F22" s="26">
        <v>0.4</v>
      </c>
      <c r="G22" s="26">
        <v>1.8</v>
      </c>
      <c r="H22" s="26">
        <v>8.6</v>
      </c>
      <c r="I22" s="26">
        <v>33.9</v>
      </c>
      <c r="J22" s="26">
        <v>91.5</v>
      </c>
      <c r="K22" s="26">
        <v>100</v>
      </c>
      <c r="L22" s="87">
        <v>0.254</v>
      </c>
      <c r="M22" s="87">
        <v>0.32600000000000001</v>
      </c>
      <c r="N22" s="87">
        <v>0.41899999999999998</v>
      </c>
      <c r="O22" s="87">
        <v>0.33100000000000002</v>
      </c>
      <c r="P22" s="87">
        <v>0.3402095</v>
      </c>
      <c r="Q22" s="87">
        <v>6.6000000000000003E-2</v>
      </c>
      <c r="R22" s="88">
        <v>1.54</v>
      </c>
      <c r="S22" s="87">
        <v>0.73199999999999998</v>
      </c>
      <c r="T22" s="87">
        <v>0.76700000000000002</v>
      </c>
      <c r="U22" s="87">
        <v>0.65600000000000003</v>
      </c>
      <c r="V22" s="89">
        <v>0.8</v>
      </c>
      <c r="W22" s="89">
        <v>5.0999999999999996</v>
      </c>
      <c r="X22" s="43" t="s">
        <v>2</v>
      </c>
      <c r="Y22" s="43" t="s">
        <v>2</v>
      </c>
      <c r="Z22" s="43" t="s">
        <v>138</v>
      </c>
      <c r="AA22" s="43" t="s">
        <v>2</v>
      </c>
    </row>
    <row r="23" spans="1:27" ht="15" x14ac:dyDescent="0.25">
      <c r="A23" s="7">
        <v>23</v>
      </c>
      <c r="B23" s="23" t="s">
        <v>153</v>
      </c>
      <c r="C23" s="62" t="s">
        <v>1</v>
      </c>
      <c r="D23" s="24" t="s">
        <v>136</v>
      </c>
      <c r="E23" s="26">
        <f t="shared" si="0"/>
        <v>91.3</v>
      </c>
      <c r="F23" s="26">
        <v>0</v>
      </c>
      <c r="G23" s="26">
        <v>5.7</v>
      </c>
      <c r="H23" s="26">
        <v>24.5</v>
      </c>
      <c r="I23" s="26">
        <v>59.4</v>
      </c>
      <c r="J23" s="26">
        <v>97</v>
      </c>
      <c r="K23" s="26">
        <v>100</v>
      </c>
      <c r="L23" s="87">
        <v>0.22500000000000001</v>
      </c>
      <c r="M23" s="87">
        <v>0.28499999999999998</v>
      </c>
      <c r="N23" s="87">
        <v>0.378</v>
      </c>
      <c r="O23" s="87">
        <v>0.29399999999999998</v>
      </c>
      <c r="P23" s="87">
        <v>0.30014099999999999</v>
      </c>
      <c r="Q23" s="87">
        <v>6.0999999999999999E-2</v>
      </c>
      <c r="R23" s="88">
        <v>1.48</v>
      </c>
      <c r="S23" s="87">
        <v>0.72799999999999998</v>
      </c>
      <c r="T23" s="87">
        <v>0.745</v>
      </c>
      <c r="U23" s="87">
        <v>0.65</v>
      </c>
      <c r="V23" s="89">
        <v>2.2000000000000002</v>
      </c>
      <c r="W23" s="89">
        <v>10.4</v>
      </c>
      <c r="X23" s="43" t="s">
        <v>2</v>
      </c>
      <c r="Y23" s="43" t="s">
        <v>2</v>
      </c>
      <c r="Z23" s="43" t="s">
        <v>2</v>
      </c>
      <c r="AA23" s="43" t="s">
        <v>2</v>
      </c>
    </row>
    <row r="24" spans="1:27" ht="15" x14ac:dyDescent="0.25">
      <c r="A24" s="7">
        <v>24</v>
      </c>
      <c r="B24" s="23" t="s">
        <v>153</v>
      </c>
      <c r="C24" s="62" t="s">
        <v>1</v>
      </c>
      <c r="D24" s="24" t="s">
        <v>140</v>
      </c>
      <c r="E24" s="26">
        <f>G24-F24</f>
        <v>82.1</v>
      </c>
      <c r="F24" s="26">
        <v>2.7</v>
      </c>
      <c r="G24" s="26">
        <v>84.8</v>
      </c>
      <c r="H24" s="26">
        <v>97.9</v>
      </c>
      <c r="I24" s="26">
        <v>99.9</v>
      </c>
      <c r="J24" s="26">
        <v>100</v>
      </c>
      <c r="K24" s="26">
        <v>100</v>
      </c>
      <c r="L24" s="87">
        <v>0.123</v>
      </c>
      <c r="M24" s="87">
        <v>0.17</v>
      </c>
      <c r="N24" s="87">
        <v>0.222</v>
      </c>
      <c r="O24" s="87">
        <v>0.17100000000000001</v>
      </c>
      <c r="P24" s="87">
        <v>0.16894400000000001</v>
      </c>
      <c r="Q24" s="87">
        <v>3.7999999999999999E-2</v>
      </c>
      <c r="R24" s="88">
        <v>1.43</v>
      </c>
      <c r="S24" s="87">
        <v>0.71399999999999997</v>
      </c>
      <c r="T24" s="87">
        <v>0.67900000000000005</v>
      </c>
      <c r="U24" s="87">
        <v>0.61899999999999999</v>
      </c>
      <c r="V24" s="89">
        <v>7.7</v>
      </c>
      <c r="W24" s="89">
        <v>83.6</v>
      </c>
      <c r="X24" s="43" t="s">
        <v>2</v>
      </c>
      <c r="Y24" s="43" t="s">
        <v>2</v>
      </c>
      <c r="Z24" s="43" t="s">
        <v>138</v>
      </c>
      <c r="AA24" s="43" t="s">
        <v>2</v>
      </c>
    </row>
    <row r="25" spans="1:27" ht="15" x14ac:dyDescent="0.25">
      <c r="A25" s="7">
        <v>26</v>
      </c>
      <c r="B25" s="23" t="s">
        <v>154</v>
      </c>
      <c r="C25" s="62" t="s">
        <v>1</v>
      </c>
      <c r="D25" s="24" t="s">
        <v>136</v>
      </c>
      <c r="E25" s="26">
        <f t="shared" si="0"/>
        <v>89.9</v>
      </c>
      <c r="F25" s="26">
        <v>0</v>
      </c>
      <c r="G25" s="26">
        <v>3.5</v>
      </c>
      <c r="H25" s="26">
        <v>14.7</v>
      </c>
      <c r="I25" s="26">
        <v>40.799999999999997</v>
      </c>
      <c r="J25" s="26">
        <v>93.4</v>
      </c>
      <c r="K25" s="26">
        <v>100</v>
      </c>
      <c r="L25" s="87">
        <v>0.23799999999999999</v>
      </c>
      <c r="M25" s="87">
        <v>0.317</v>
      </c>
      <c r="N25" s="87">
        <v>0.41</v>
      </c>
      <c r="O25" s="87">
        <v>0.32100000000000001</v>
      </c>
      <c r="P25" s="87">
        <v>0.327712</v>
      </c>
      <c r="Q25" s="87">
        <v>6.6000000000000003E-2</v>
      </c>
      <c r="R25" s="88">
        <v>1.5</v>
      </c>
      <c r="S25" s="87">
        <v>0.72799999999999998</v>
      </c>
      <c r="T25" s="87">
        <v>0.75</v>
      </c>
      <c r="U25" s="87">
        <v>0.64900000000000002</v>
      </c>
      <c r="V25" s="89">
        <v>2.6</v>
      </c>
      <c r="W25" s="89">
        <v>10.3</v>
      </c>
      <c r="X25" s="43" t="s">
        <v>2</v>
      </c>
      <c r="Y25" s="43" t="s">
        <v>2</v>
      </c>
      <c r="Z25" s="43" t="s">
        <v>2</v>
      </c>
      <c r="AA25" s="43" t="s">
        <v>2</v>
      </c>
    </row>
    <row r="26" spans="1:27" ht="15" x14ac:dyDescent="0.25">
      <c r="A26" s="7">
        <v>27</v>
      </c>
      <c r="B26" s="23" t="s">
        <v>154</v>
      </c>
      <c r="C26" s="62" t="s">
        <v>1</v>
      </c>
      <c r="D26" s="24" t="s">
        <v>136</v>
      </c>
      <c r="E26" s="26">
        <f t="shared" si="0"/>
        <v>89.800000000000011</v>
      </c>
      <c r="F26" s="26">
        <v>0</v>
      </c>
      <c r="G26" s="26">
        <v>2.6</v>
      </c>
      <c r="H26" s="26">
        <v>12.7</v>
      </c>
      <c r="I26" s="26">
        <v>37.799999999999997</v>
      </c>
      <c r="J26" s="26">
        <v>92.4</v>
      </c>
      <c r="K26" s="26">
        <v>100</v>
      </c>
      <c r="L26" s="87">
        <v>0.24299999999999999</v>
      </c>
      <c r="M26" s="87">
        <v>0.32200000000000001</v>
      </c>
      <c r="N26" s="87">
        <v>0.41499999999999998</v>
      </c>
      <c r="O26" s="87">
        <v>0.32600000000000001</v>
      </c>
      <c r="P26" s="87">
        <v>0.33336500000000002</v>
      </c>
      <c r="Q26" s="87">
        <v>6.6000000000000003E-2</v>
      </c>
      <c r="R26" s="88">
        <v>1.55</v>
      </c>
      <c r="S26" s="87">
        <v>0.72899999999999998</v>
      </c>
      <c r="T26" s="87">
        <v>0.75700000000000001</v>
      </c>
      <c r="U26" s="87">
        <v>0.65100000000000002</v>
      </c>
      <c r="V26" s="89">
        <v>2.5</v>
      </c>
      <c r="W26" s="89">
        <v>9.4</v>
      </c>
      <c r="X26" s="43" t="s">
        <v>2</v>
      </c>
      <c r="Y26" s="43" t="s">
        <v>2</v>
      </c>
      <c r="Z26" s="43" t="s">
        <v>138</v>
      </c>
      <c r="AA26" s="43" t="s">
        <v>2</v>
      </c>
    </row>
    <row r="27" spans="1:27" ht="15" x14ac:dyDescent="0.25">
      <c r="A27" s="7">
        <v>28</v>
      </c>
      <c r="B27" s="23" t="s">
        <v>7</v>
      </c>
      <c r="C27" s="62" t="s">
        <v>1</v>
      </c>
      <c r="D27" s="24" t="s">
        <v>136</v>
      </c>
      <c r="E27" s="26">
        <f t="shared" si="0"/>
        <v>89.3</v>
      </c>
      <c r="F27" s="26">
        <v>0</v>
      </c>
      <c r="G27" s="26">
        <v>7.5</v>
      </c>
      <c r="H27" s="26">
        <v>29</v>
      </c>
      <c r="I27" s="26">
        <v>63.4</v>
      </c>
      <c r="J27" s="26">
        <v>96.8</v>
      </c>
      <c r="K27" s="26">
        <v>100</v>
      </c>
      <c r="L27" s="87">
        <v>0.219</v>
      </c>
      <c r="M27" s="87">
        <v>0.27900000000000003</v>
      </c>
      <c r="N27" s="87">
        <v>0.376</v>
      </c>
      <c r="O27" s="87">
        <v>0.28899999999999998</v>
      </c>
      <c r="P27" s="87">
        <v>0.29366500000000001</v>
      </c>
      <c r="Q27" s="87">
        <v>6.2E-2</v>
      </c>
      <c r="R27" s="88">
        <v>1.44</v>
      </c>
      <c r="S27" s="87">
        <v>0.72299999999999998</v>
      </c>
      <c r="T27" s="87">
        <v>0.72099999999999997</v>
      </c>
      <c r="U27" s="87">
        <v>0.64</v>
      </c>
      <c r="V27" s="89">
        <v>1.9</v>
      </c>
      <c r="W27" s="89">
        <v>13</v>
      </c>
      <c r="X27" s="43" t="s">
        <v>2</v>
      </c>
      <c r="Y27" s="43" t="s">
        <v>2</v>
      </c>
      <c r="Z27" s="43" t="s">
        <v>2</v>
      </c>
      <c r="AA27" s="43" t="s">
        <v>138</v>
      </c>
    </row>
    <row r="28" spans="1:27" ht="15" x14ac:dyDescent="0.25">
      <c r="A28" s="7">
        <v>29</v>
      </c>
      <c r="B28" s="23" t="s">
        <v>7</v>
      </c>
      <c r="C28" s="62" t="s">
        <v>1</v>
      </c>
      <c r="D28" s="24" t="s">
        <v>140</v>
      </c>
      <c r="E28" s="26">
        <f>G28-F28</f>
        <v>80.099999999999994</v>
      </c>
      <c r="F28" s="26">
        <v>1.2</v>
      </c>
      <c r="G28" s="26">
        <v>81.3</v>
      </c>
      <c r="H28" s="26">
        <v>97.5</v>
      </c>
      <c r="I28" s="26">
        <v>99.9</v>
      </c>
      <c r="J28" s="26">
        <v>100</v>
      </c>
      <c r="K28" s="26">
        <v>100</v>
      </c>
      <c r="L28" s="87">
        <v>0.13300000000000001</v>
      </c>
      <c r="M28" s="87">
        <v>0.18</v>
      </c>
      <c r="N28" s="87">
        <v>0.22600000000000001</v>
      </c>
      <c r="O28" s="87">
        <v>0.18</v>
      </c>
      <c r="P28" s="87">
        <v>0.17275749999999998</v>
      </c>
      <c r="Q28" s="87">
        <v>3.5999999999999997E-2</v>
      </c>
      <c r="R28" s="93" t="s">
        <v>4</v>
      </c>
      <c r="S28" s="87">
        <v>0.70799999999999996</v>
      </c>
      <c r="T28" s="87">
        <v>0.61799999999999999</v>
      </c>
      <c r="U28" s="87">
        <v>0.60699999999999998</v>
      </c>
      <c r="V28" s="89">
        <v>4.5999999999999996</v>
      </c>
      <c r="W28" s="89">
        <v>81.3</v>
      </c>
      <c r="X28" s="43" t="s">
        <v>2</v>
      </c>
      <c r="Y28" s="43" t="s">
        <v>2</v>
      </c>
      <c r="Z28" s="43" t="s">
        <v>138</v>
      </c>
      <c r="AA28" s="43" t="s">
        <v>2</v>
      </c>
    </row>
    <row r="29" spans="1:27" ht="15" x14ac:dyDescent="0.25">
      <c r="A29" s="7">
        <v>30</v>
      </c>
      <c r="B29" s="23" t="s">
        <v>165</v>
      </c>
      <c r="C29" s="62" t="s">
        <v>1</v>
      </c>
      <c r="D29" s="24" t="s">
        <v>136</v>
      </c>
      <c r="E29" s="26">
        <f t="shared" si="0"/>
        <v>90.7</v>
      </c>
      <c r="F29" s="26">
        <v>0</v>
      </c>
      <c r="G29" s="26">
        <v>7.6</v>
      </c>
      <c r="H29" s="26">
        <v>32.6</v>
      </c>
      <c r="I29" s="26">
        <v>71.5</v>
      </c>
      <c r="J29" s="26">
        <v>98.3</v>
      </c>
      <c r="K29" s="26">
        <v>100</v>
      </c>
      <c r="L29" s="87">
        <v>0.218</v>
      </c>
      <c r="M29" s="87">
        <v>0.27</v>
      </c>
      <c r="N29" s="87">
        <v>0.35199999999999998</v>
      </c>
      <c r="O29" s="87">
        <v>0.27800000000000002</v>
      </c>
      <c r="P29" s="87">
        <v>0.28267149999999996</v>
      </c>
      <c r="Q29" s="87">
        <v>5.5E-2</v>
      </c>
      <c r="R29" s="88">
        <v>1.45</v>
      </c>
      <c r="S29" s="87">
        <v>0.72499999999999998</v>
      </c>
      <c r="T29" s="87">
        <v>0.71899999999999997</v>
      </c>
      <c r="U29" s="87">
        <v>0.64400000000000002</v>
      </c>
      <c r="V29" s="89">
        <v>2.6</v>
      </c>
      <c r="W29" s="89">
        <v>14.3</v>
      </c>
      <c r="X29" s="43" t="s">
        <v>2</v>
      </c>
      <c r="Y29" s="43" t="s">
        <v>2</v>
      </c>
      <c r="Z29" s="43" t="s">
        <v>2</v>
      </c>
      <c r="AA29" s="43" t="s">
        <v>2</v>
      </c>
    </row>
    <row r="30" spans="1:27" ht="15" x14ac:dyDescent="0.25">
      <c r="A30" s="7">
        <v>31</v>
      </c>
      <c r="B30" s="23" t="s">
        <v>165</v>
      </c>
      <c r="C30" s="62" t="s">
        <v>1</v>
      </c>
      <c r="D30" s="24" t="s">
        <v>136</v>
      </c>
      <c r="E30" s="26">
        <f t="shared" si="0"/>
        <v>90.4</v>
      </c>
      <c r="F30" s="26">
        <v>0.1</v>
      </c>
      <c r="G30" s="26">
        <v>4.8</v>
      </c>
      <c r="H30" s="26">
        <v>20.2</v>
      </c>
      <c r="I30" s="26">
        <v>49.2</v>
      </c>
      <c r="J30" s="26">
        <v>95.2</v>
      </c>
      <c r="K30" s="26">
        <v>100</v>
      </c>
      <c r="L30" s="87">
        <v>0.22900000000000001</v>
      </c>
      <c r="M30" s="87">
        <v>0.30099999999999999</v>
      </c>
      <c r="N30" s="87">
        <v>0.39700000000000002</v>
      </c>
      <c r="O30" s="87">
        <v>0.307</v>
      </c>
      <c r="P30" s="87">
        <v>0.3142315</v>
      </c>
      <c r="Q30" s="87">
        <v>6.6000000000000003E-2</v>
      </c>
      <c r="R30" s="88">
        <v>1.49</v>
      </c>
      <c r="S30" s="87">
        <v>0.72699999999999998</v>
      </c>
      <c r="T30" s="87">
        <v>0.745</v>
      </c>
      <c r="U30" s="87">
        <v>0.64700000000000002</v>
      </c>
      <c r="V30" s="89">
        <v>1.1000000000000001</v>
      </c>
      <c r="W30" s="89">
        <v>6.9</v>
      </c>
      <c r="X30" s="43" t="s">
        <v>2</v>
      </c>
      <c r="Y30" s="43" t="s">
        <v>2</v>
      </c>
      <c r="Z30" s="43" t="s">
        <v>138</v>
      </c>
      <c r="AA30" s="43" t="s">
        <v>138</v>
      </c>
    </row>
    <row r="31" spans="1:27" ht="15" x14ac:dyDescent="0.25">
      <c r="A31" s="7">
        <v>32</v>
      </c>
      <c r="B31" s="23" t="s">
        <v>165</v>
      </c>
      <c r="C31" s="62" t="s">
        <v>1</v>
      </c>
      <c r="D31" s="24" t="s">
        <v>136</v>
      </c>
      <c r="E31" s="26">
        <f t="shared" si="0"/>
        <v>89.4</v>
      </c>
      <c r="F31" s="26">
        <v>0</v>
      </c>
      <c r="G31" s="26">
        <v>8.6</v>
      </c>
      <c r="H31" s="26">
        <v>34.1</v>
      </c>
      <c r="I31" s="26">
        <v>70.5</v>
      </c>
      <c r="J31" s="26">
        <v>98</v>
      </c>
      <c r="K31" s="26">
        <v>100</v>
      </c>
      <c r="L31" s="87">
        <v>0.215</v>
      </c>
      <c r="M31" s="87">
        <v>0.26900000000000002</v>
      </c>
      <c r="N31" s="87">
        <v>0.35799999999999998</v>
      </c>
      <c r="O31" s="87">
        <v>0.27900000000000003</v>
      </c>
      <c r="P31" s="87">
        <v>0.28261649999999994</v>
      </c>
      <c r="Q31" s="87">
        <v>5.7000000000000002E-2</v>
      </c>
      <c r="R31" s="88">
        <v>1.47</v>
      </c>
      <c r="S31" s="87">
        <v>0.72899999999999998</v>
      </c>
      <c r="T31" s="87">
        <v>0.73199999999999998</v>
      </c>
      <c r="U31" s="87">
        <v>0.65300000000000002</v>
      </c>
      <c r="V31" s="89">
        <v>2.7</v>
      </c>
      <c r="W31" s="89">
        <v>13.6</v>
      </c>
      <c r="X31" s="43" t="s">
        <v>2</v>
      </c>
      <c r="Y31" s="43" t="s">
        <v>2</v>
      </c>
      <c r="Z31" s="43" t="s">
        <v>2</v>
      </c>
      <c r="AA31" s="43" t="s">
        <v>138</v>
      </c>
    </row>
    <row r="32" spans="1:27" ht="15" x14ac:dyDescent="0.25">
      <c r="A32" s="7">
        <v>33</v>
      </c>
      <c r="B32" s="23" t="s">
        <v>155</v>
      </c>
      <c r="C32" s="62" t="s">
        <v>1</v>
      </c>
      <c r="D32" s="24" t="s">
        <v>136</v>
      </c>
      <c r="E32" s="26">
        <f t="shared" si="0"/>
        <v>89.7</v>
      </c>
      <c r="F32" s="26">
        <v>0.1</v>
      </c>
      <c r="G32" s="26">
        <v>1.7</v>
      </c>
      <c r="H32" s="26">
        <v>9.4</v>
      </c>
      <c r="I32" s="26">
        <v>32.4</v>
      </c>
      <c r="J32" s="26">
        <v>91.4</v>
      </c>
      <c r="K32" s="26">
        <v>100</v>
      </c>
      <c r="L32" s="87">
        <v>0.252</v>
      </c>
      <c r="M32" s="87">
        <v>0.33100000000000002</v>
      </c>
      <c r="N32" s="87">
        <v>0.42</v>
      </c>
      <c r="O32" s="87">
        <v>0.33400000000000002</v>
      </c>
      <c r="P32" s="87">
        <v>0.34161549999999996</v>
      </c>
      <c r="Q32" s="87">
        <v>6.5000000000000002E-2</v>
      </c>
      <c r="R32" s="88">
        <v>1.5</v>
      </c>
      <c r="S32" s="87">
        <v>0.72799999999999998</v>
      </c>
      <c r="T32" s="87">
        <v>0.752</v>
      </c>
      <c r="U32" s="87">
        <v>0.64900000000000002</v>
      </c>
      <c r="V32" s="89">
        <v>1.6</v>
      </c>
      <c r="W32" s="89">
        <v>7.5</v>
      </c>
      <c r="X32" s="43" t="s">
        <v>2</v>
      </c>
      <c r="Y32" s="43" t="s">
        <v>2</v>
      </c>
      <c r="Z32" s="43" t="s">
        <v>138</v>
      </c>
      <c r="AA32" s="43" t="s">
        <v>2</v>
      </c>
    </row>
    <row r="33" spans="1:27" ht="15" x14ac:dyDescent="0.25">
      <c r="A33" s="7">
        <v>34</v>
      </c>
      <c r="B33" s="23" t="s">
        <v>155</v>
      </c>
      <c r="C33" s="62" t="s">
        <v>1</v>
      </c>
      <c r="D33" s="24" t="s">
        <v>136</v>
      </c>
      <c r="E33" s="26">
        <f t="shared" si="0"/>
        <v>90.699999999999989</v>
      </c>
      <c r="F33" s="26">
        <v>0</v>
      </c>
      <c r="G33" s="26">
        <v>4.9000000000000004</v>
      </c>
      <c r="H33" s="26">
        <v>22</v>
      </c>
      <c r="I33" s="26">
        <v>55</v>
      </c>
      <c r="J33" s="26">
        <v>95.6</v>
      </c>
      <c r="K33" s="26">
        <v>100</v>
      </c>
      <c r="L33" s="87">
        <v>0.22800000000000001</v>
      </c>
      <c r="M33" s="87">
        <v>0.29199999999999998</v>
      </c>
      <c r="N33" s="87">
        <v>0.39100000000000001</v>
      </c>
      <c r="O33" s="87">
        <v>0.30099999999999999</v>
      </c>
      <c r="P33" s="87">
        <v>0.30776700000000001</v>
      </c>
      <c r="Q33" s="87">
        <v>6.4000000000000001E-2</v>
      </c>
      <c r="R33" s="88">
        <v>1.49</v>
      </c>
      <c r="S33" s="87">
        <v>0.72499999999999998</v>
      </c>
      <c r="T33" s="87">
        <v>0.74</v>
      </c>
      <c r="U33" s="87">
        <v>0.64300000000000002</v>
      </c>
      <c r="V33" s="89">
        <v>2.1</v>
      </c>
      <c r="W33" s="89">
        <v>10.8</v>
      </c>
      <c r="X33" s="43" t="s">
        <v>2</v>
      </c>
      <c r="Y33" s="43" t="s">
        <v>2</v>
      </c>
      <c r="Z33" s="43" t="s">
        <v>2</v>
      </c>
      <c r="AA33" s="43" t="s">
        <v>2</v>
      </c>
    </row>
    <row r="34" spans="1:27" ht="15" x14ac:dyDescent="0.25">
      <c r="A34" s="7">
        <v>38</v>
      </c>
      <c r="B34" s="23" t="s">
        <v>156</v>
      </c>
      <c r="C34" s="62" t="s">
        <v>1</v>
      </c>
      <c r="D34" s="24" t="s">
        <v>136</v>
      </c>
      <c r="E34" s="26">
        <f t="shared" si="0"/>
        <v>93</v>
      </c>
      <c r="F34" s="26">
        <v>0</v>
      </c>
      <c r="G34" s="26">
        <v>3.4</v>
      </c>
      <c r="H34" s="26">
        <v>16.100000000000001</v>
      </c>
      <c r="I34" s="26">
        <v>48</v>
      </c>
      <c r="J34" s="26">
        <v>96.4</v>
      </c>
      <c r="K34" s="26">
        <v>100</v>
      </c>
      <c r="L34" s="87">
        <v>0.23599999999999999</v>
      </c>
      <c r="M34" s="87">
        <v>0.30299999999999999</v>
      </c>
      <c r="N34" s="87">
        <v>0.38800000000000001</v>
      </c>
      <c r="O34" s="87">
        <v>0.308</v>
      </c>
      <c r="P34" s="87">
        <v>0.31636799999999998</v>
      </c>
      <c r="Q34" s="87">
        <v>0.06</v>
      </c>
      <c r="R34" s="88">
        <v>1.48</v>
      </c>
      <c r="S34" s="87">
        <v>0.73</v>
      </c>
      <c r="T34" s="87">
        <v>0.747</v>
      </c>
      <c r="U34" s="87">
        <v>0.65400000000000003</v>
      </c>
      <c r="V34" s="89">
        <v>0.9</v>
      </c>
      <c r="W34" s="89">
        <v>4.3</v>
      </c>
      <c r="X34" s="43" t="s">
        <v>2</v>
      </c>
      <c r="Y34" s="43" t="s">
        <v>2</v>
      </c>
      <c r="Z34" s="43" t="s">
        <v>138</v>
      </c>
      <c r="AA34" s="43" t="s">
        <v>138</v>
      </c>
    </row>
    <row r="35" spans="1:27" ht="15" x14ac:dyDescent="0.25">
      <c r="A35" s="7">
        <v>40</v>
      </c>
      <c r="B35" s="23" t="s">
        <v>156</v>
      </c>
      <c r="C35" s="62" t="s">
        <v>1</v>
      </c>
      <c r="D35" s="24" t="s">
        <v>140</v>
      </c>
      <c r="E35" s="26">
        <f>G35-F35</f>
        <v>82.9</v>
      </c>
      <c r="F35" s="26">
        <v>5.0999999999999996</v>
      </c>
      <c r="G35" s="26">
        <v>88</v>
      </c>
      <c r="H35" s="26">
        <v>98.4</v>
      </c>
      <c r="I35" s="26">
        <v>99.9</v>
      </c>
      <c r="J35" s="26">
        <v>100</v>
      </c>
      <c r="K35" s="26">
        <v>100</v>
      </c>
      <c r="L35" s="87">
        <v>0.115</v>
      </c>
      <c r="M35" s="87">
        <v>0.161</v>
      </c>
      <c r="N35" s="87">
        <v>0.216</v>
      </c>
      <c r="O35" s="87">
        <v>0.16300000000000001</v>
      </c>
      <c r="P35" s="87">
        <v>0.164632</v>
      </c>
      <c r="Q35" s="87">
        <v>3.9E-2</v>
      </c>
      <c r="R35" s="88">
        <v>1.34</v>
      </c>
      <c r="S35" s="87">
        <v>0.71099999999999997</v>
      </c>
      <c r="T35" s="87">
        <v>0.624</v>
      </c>
      <c r="U35" s="87">
        <v>0.61299999999999999</v>
      </c>
      <c r="V35" s="89">
        <v>11.6</v>
      </c>
      <c r="W35" s="89">
        <v>83</v>
      </c>
      <c r="X35" s="43" t="s">
        <v>2</v>
      </c>
      <c r="Y35" s="43" t="s">
        <v>2</v>
      </c>
      <c r="Z35" s="43" t="s">
        <v>2</v>
      </c>
      <c r="AA35" s="43" t="s">
        <v>2</v>
      </c>
    </row>
    <row r="36" spans="1:27" ht="15" x14ac:dyDescent="0.25">
      <c r="A36" s="7">
        <v>41</v>
      </c>
      <c r="B36" s="23" t="s">
        <v>156</v>
      </c>
      <c r="C36" s="62" t="s">
        <v>1</v>
      </c>
      <c r="D36" s="24" t="s">
        <v>136</v>
      </c>
      <c r="E36" s="26">
        <f t="shared" si="0"/>
        <v>85.2</v>
      </c>
      <c r="F36" s="26">
        <v>0</v>
      </c>
      <c r="G36" s="26">
        <v>0.6</v>
      </c>
      <c r="H36" s="26">
        <v>3.4</v>
      </c>
      <c r="I36" s="26">
        <v>17.100000000000001</v>
      </c>
      <c r="J36" s="26">
        <v>85.8</v>
      </c>
      <c r="K36" s="26">
        <v>100</v>
      </c>
      <c r="L36" s="87">
        <v>0.28000000000000003</v>
      </c>
      <c r="M36" s="87">
        <v>0.35899999999999999</v>
      </c>
      <c r="N36" s="87">
        <v>0.437</v>
      </c>
      <c r="O36" s="87">
        <v>0.35899999999999999</v>
      </c>
      <c r="P36" s="87">
        <v>0.36690950000000006</v>
      </c>
      <c r="Q36" s="87">
        <v>6.0999999999999999E-2</v>
      </c>
      <c r="R36" s="88">
        <v>1.49</v>
      </c>
      <c r="S36" s="87">
        <v>0.72899999999999998</v>
      </c>
      <c r="T36" s="87">
        <v>0.74199999999999999</v>
      </c>
      <c r="U36" s="87">
        <v>0.65200000000000002</v>
      </c>
      <c r="V36" s="89">
        <v>2.2000000000000002</v>
      </c>
      <c r="W36" s="89">
        <v>10.4</v>
      </c>
      <c r="X36" s="43" t="s">
        <v>2</v>
      </c>
      <c r="Y36" s="43" t="s">
        <v>2</v>
      </c>
      <c r="Z36" s="43" t="s">
        <v>2</v>
      </c>
      <c r="AA36" s="43" t="s">
        <v>2</v>
      </c>
    </row>
    <row r="37" spans="1:27" ht="15" x14ac:dyDescent="0.25">
      <c r="A37" s="7">
        <v>42</v>
      </c>
      <c r="B37" s="23" t="s">
        <v>157</v>
      </c>
      <c r="C37" s="62" t="s">
        <v>1</v>
      </c>
      <c r="D37" s="24" t="s">
        <v>136</v>
      </c>
      <c r="E37" s="26">
        <f t="shared" si="0"/>
        <v>91.4</v>
      </c>
      <c r="F37" s="26">
        <v>0</v>
      </c>
      <c r="G37" s="26">
        <v>5</v>
      </c>
      <c r="H37" s="26">
        <v>22.4</v>
      </c>
      <c r="I37" s="26">
        <v>56.6</v>
      </c>
      <c r="J37" s="26">
        <v>96.4</v>
      </c>
      <c r="K37" s="26">
        <v>100</v>
      </c>
      <c r="L37" s="87">
        <v>0.22700000000000001</v>
      </c>
      <c r="M37" s="87">
        <v>0.28999999999999998</v>
      </c>
      <c r="N37" s="87">
        <v>0.38400000000000001</v>
      </c>
      <c r="O37" s="87">
        <v>0.29799999999999999</v>
      </c>
      <c r="P37" s="87">
        <v>0.304919</v>
      </c>
      <c r="Q37" s="87">
        <v>6.2E-2</v>
      </c>
      <c r="R37" s="88">
        <v>1.46</v>
      </c>
      <c r="S37" s="87">
        <v>0.72499999999999998</v>
      </c>
      <c r="T37" s="87">
        <v>0.73099999999999998</v>
      </c>
      <c r="U37" s="87">
        <v>0.64300000000000002</v>
      </c>
      <c r="V37" s="89">
        <v>2.6</v>
      </c>
      <c r="W37" s="89">
        <v>12.3</v>
      </c>
      <c r="X37" s="43" t="s">
        <v>2</v>
      </c>
      <c r="Y37" s="43" t="s">
        <v>2</v>
      </c>
      <c r="Z37" s="43" t="s">
        <v>2</v>
      </c>
      <c r="AA37" s="43" t="s">
        <v>2</v>
      </c>
    </row>
    <row r="38" spans="1:27" ht="15" x14ac:dyDescent="0.25">
      <c r="A38" s="7">
        <v>43</v>
      </c>
      <c r="B38" s="23" t="s">
        <v>157</v>
      </c>
      <c r="C38" s="62" t="s">
        <v>1</v>
      </c>
      <c r="D38" s="24" t="s">
        <v>136</v>
      </c>
      <c r="E38" s="26">
        <f t="shared" si="0"/>
        <v>87.3</v>
      </c>
      <c r="F38" s="26">
        <v>0</v>
      </c>
      <c r="G38" s="26">
        <v>11.5</v>
      </c>
      <c r="H38" s="26">
        <v>41</v>
      </c>
      <c r="I38" s="26">
        <v>78.2</v>
      </c>
      <c r="J38" s="26">
        <v>98.8</v>
      </c>
      <c r="K38" s="26">
        <v>100</v>
      </c>
      <c r="L38" s="87">
        <v>0.20899999999999999</v>
      </c>
      <c r="M38" s="87">
        <v>0.26</v>
      </c>
      <c r="N38" s="87">
        <v>0.33700000000000002</v>
      </c>
      <c r="O38" s="87">
        <v>0.26700000000000002</v>
      </c>
      <c r="P38" s="87">
        <v>0.26955500000000004</v>
      </c>
      <c r="Q38" s="87">
        <v>5.2999999999999999E-2</v>
      </c>
      <c r="R38" s="88">
        <v>1.42</v>
      </c>
      <c r="S38" s="87">
        <v>0.71599999999999997</v>
      </c>
      <c r="T38" s="87">
        <v>0.66300000000000003</v>
      </c>
      <c r="U38" s="87">
        <v>0.626</v>
      </c>
      <c r="V38" s="89">
        <v>3.1</v>
      </c>
      <c r="W38" s="89">
        <v>16.3</v>
      </c>
      <c r="X38" s="43" t="s">
        <v>2</v>
      </c>
      <c r="Y38" s="43" t="s">
        <v>2</v>
      </c>
      <c r="Z38" s="43" t="s">
        <v>2</v>
      </c>
      <c r="AA38" s="43" t="s">
        <v>138</v>
      </c>
    </row>
    <row r="39" spans="1:27" ht="15" x14ac:dyDescent="0.25">
      <c r="A39" s="7">
        <v>44</v>
      </c>
      <c r="B39" s="23" t="s">
        <v>157</v>
      </c>
      <c r="C39" s="62" t="s">
        <v>1</v>
      </c>
      <c r="D39" s="24" t="s">
        <v>136</v>
      </c>
      <c r="E39" s="26">
        <f t="shared" si="0"/>
        <v>88.1</v>
      </c>
      <c r="F39" s="26">
        <v>0.3</v>
      </c>
      <c r="G39" s="26">
        <v>5.2</v>
      </c>
      <c r="H39" s="26">
        <v>22</v>
      </c>
      <c r="I39" s="26">
        <v>51.4</v>
      </c>
      <c r="J39" s="26">
        <v>93.3</v>
      </c>
      <c r="K39" s="26">
        <v>100</v>
      </c>
      <c r="L39" s="87">
        <v>0.22700000000000001</v>
      </c>
      <c r="M39" s="87">
        <v>0.29699999999999999</v>
      </c>
      <c r="N39" s="87">
        <v>0.40899999999999997</v>
      </c>
      <c r="O39" s="87">
        <v>0.308</v>
      </c>
      <c r="P39" s="87">
        <v>0.31392749999999997</v>
      </c>
      <c r="Q39" s="87">
        <v>7.1999999999999995E-2</v>
      </c>
      <c r="R39" s="88">
        <v>1.48</v>
      </c>
      <c r="S39" s="87">
        <v>0.72</v>
      </c>
      <c r="T39" s="87">
        <v>0.71199999999999997</v>
      </c>
      <c r="U39" s="87">
        <v>0.63200000000000001</v>
      </c>
      <c r="V39" s="89">
        <v>2.1</v>
      </c>
      <c r="W39" s="89">
        <v>8.1</v>
      </c>
      <c r="X39" s="43" t="s">
        <v>2</v>
      </c>
      <c r="Y39" s="43" t="s">
        <v>2</v>
      </c>
      <c r="Z39" s="43" t="s">
        <v>138</v>
      </c>
      <c r="AA39" s="43" t="s">
        <v>138</v>
      </c>
    </row>
    <row r="40" spans="1:27" ht="15" x14ac:dyDescent="0.25">
      <c r="A40" s="7">
        <v>45</v>
      </c>
      <c r="B40" s="23" t="s">
        <v>158</v>
      </c>
      <c r="C40" s="62" t="s">
        <v>1</v>
      </c>
      <c r="D40" s="24" t="s">
        <v>136</v>
      </c>
      <c r="E40" s="26">
        <f t="shared" si="0"/>
        <v>91.6</v>
      </c>
      <c r="F40" s="26">
        <v>0</v>
      </c>
      <c r="G40" s="26">
        <v>5.4</v>
      </c>
      <c r="H40" s="26">
        <v>24.3</v>
      </c>
      <c r="I40" s="26">
        <v>59.9</v>
      </c>
      <c r="J40" s="26">
        <v>97</v>
      </c>
      <c r="K40" s="26">
        <v>100</v>
      </c>
      <c r="L40" s="87">
        <v>0.22500000000000001</v>
      </c>
      <c r="M40" s="87">
        <v>0.28499999999999998</v>
      </c>
      <c r="N40" s="87">
        <v>0.377</v>
      </c>
      <c r="O40" s="87">
        <v>0.29399999999999998</v>
      </c>
      <c r="P40" s="87">
        <v>0.30000749999999998</v>
      </c>
      <c r="Q40" s="87">
        <v>0.06</v>
      </c>
      <c r="R40" s="88">
        <v>1.48</v>
      </c>
      <c r="S40" s="87">
        <v>0.72799999999999998</v>
      </c>
      <c r="T40" s="87">
        <v>0.749</v>
      </c>
      <c r="U40" s="87">
        <v>0.64900000000000002</v>
      </c>
      <c r="V40" s="89">
        <v>1.4</v>
      </c>
      <c r="W40" s="89">
        <v>10.199999999999999</v>
      </c>
      <c r="X40" s="43" t="s">
        <v>2</v>
      </c>
      <c r="Y40" s="43" t="s">
        <v>2</v>
      </c>
      <c r="Z40" s="43" t="s">
        <v>2</v>
      </c>
      <c r="AA40" s="43" t="s">
        <v>138</v>
      </c>
    </row>
    <row r="41" spans="1:27" ht="15" x14ac:dyDescent="0.25">
      <c r="A41" s="7">
        <v>46</v>
      </c>
      <c r="B41" s="23" t="s">
        <v>158</v>
      </c>
      <c r="C41" s="62" t="s">
        <v>1</v>
      </c>
      <c r="D41" s="24" t="s">
        <v>140</v>
      </c>
      <c r="E41" s="26">
        <f>G41-F41</f>
        <v>84.800000000000011</v>
      </c>
      <c r="F41" s="26">
        <v>2.6</v>
      </c>
      <c r="G41" s="26">
        <v>87.4</v>
      </c>
      <c r="H41" s="26">
        <v>98.5</v>
      </c>
      <c r="I41" s="26">
        <v>99.9</v>
      </c>
      <c r="J41" s="26">
        <v>100</v>
      </c>
      <c r="K41" s="26">
        <v>100</v>
      </c>
      <c r="L41" s="87">
        <v>0.123</v>
      </c>
      <c r="M41" s="87">
        <v>0.16700000000000001</v>
      </c>
      <c r="N41" s="87">
        <v>0.217</v>
      </c>
      <c r="O41" s="87">
        <v>0.16900000000000001</v>
      </c>
      <c r="P41" s="87">
        <v>0.16688249999999999</v>
      </c>
      <c r="Q41" s="87">
        <v>3.5999999999999997E-2</v>
      </c>
      <c r="R41" s="88">
        <v>1.43</v>
      </c>
      <c r="S41" s="87">
        <v>0.71899999999999997</v>
      </c>
      <c r="T41" s="87">
        <v>0.71199999999999997</v>
      </c>
      <c r="U41" s="87">
        <v>0.628</v>
      </c>
      <c r="V41" s="89">
        <v>4</v>
      </c>
      <c r="W41" s="89">
        <v>86.3</v>
      </c>
      <c r="X41" s="43" t="s">
        <v>2</v>
      </c>
      <c r="Y41" s="43" t="s">
        <v>2</v>
      </c>
      <c r="Z41" s="43" t="s">
        <v>138</v>
      </c>
      <c r="AA41" s="43" t="s">
        <v>138</v>
      </c>
    </row>
    <row r="42" spans="1:27" ht="15" x14ac:dyDescent="0.25">
      <c r="A42" s="7">
        <v>47</v>
      </c>
      <c r="B42" s="23" t="s">
        <v>159</v>
      </c>
      <c r="C42" s="62" t="s">
        <v>1</v>
      </c>
      <c r="D42" s="24" t="s">
        <v>136</v>
      </c>
      <c r="E42" s="26">
        <f t="shared" si="0"/>
        <v>88.9</v>
      </c>
      <c r="F42" s="26">
        <v>0</v>
      </c>
      <c r="G42" s="26">
        <v>2.1</v>
      </c>
      <c r="H42" s="26">
        <v>11.2</v>
      </c>
      <c r="I42" s="26">
        <v>34.700000000000003</v>
      </c>
      <c r="J42" s="26">
        <v>91</v>
      </c>
      <c r="K42" s="26">
        <v>100</v>
      </c>
      <c r="L42" s="87">
        <v>0.247</v>
      </c>
      <c r="M42" s="87">
        <v>0.32900000000000001</v>
      </c>
      <c r="N42" s="87">
        <v>0.42099999999999999</v>
      </c>
      <c r="O42" s="87">
        <v>0.33200000000000002</v>
      </c>
      <c r="P42" s="87">
        <v>0.33919749999999993</v>
      </c>
      <c r="Q42" s="87">
        <v>6.7000000000000004E-2</v>
      </c>
      <c r="R42" s="88">
        <v>1.52</v>
      </c>
      <c r="S42" s="87">
        <v>0.72799999999999998</v>
      </c>
      <c r="T42" s="87">
        <v>0.749</v>
      </c>
      <c r="U42" s="87">
        <v>0.65</v>
      </c>
      <c r="V42" s="89">
        <v>1.9</v>
      </c>
      <c r="W42" s="89">
        <v>8.4</v>
      </c>
      <c r="X42" s="43" t="s">
        <v>2</v>
      </c>
      <c r="Y42" s="43" t="s">
        <v>2</v>
      </c>
      <c r="Z42" s="43" t="s">
        <v>138</v>
      </c>
      <c r="AA42" s="43" t="s">
        <v>2</v>
      </c>
    </row>
    <row r="43" spans="1:27" ht="15" x14ac:dyDescent="0.25">
      <c r="A43" s="7">
        <v>49</v>
      </c>
      <c r="B43" s="23" t="s">
        <v>159</v>
      </c>
      <c r="C43" s="62" t="s">
        <v>1</v>
      </c>
      <c r="D43" s="24" t="s">
        <v>136</v>
      </c>
      <c r="E43" s="26">
        <f t="shared" si="0"/>
        <v>90.399999999999991</v>
      </c>
      <c r="F43" s="26">
        <v>0.1</v>
      </c>
      <c r="G43" s="26">
        <v>2.7</v>
      </c>
      <c r="H43" s="26">
        <v>13</v>
      </c>
      <c r="I43" s="26">
        <v>39.1</v>
      </c>
      <c r="J43" s="26">
        <v>93.1</v>
      </c>
      <c r="K43" s="26">
        <v>100</v>
      </c>
      <c r="L43" s="87">
        <v>0.24199999999999999</v>
      </c>
      <c r="M43" s="87">
        <v>0.31900000000000001</v>
      </c>
      <c r="N43" s="87">
        <v>0.41099999999999998</v>
      </c>
      <c r="O43" s="87">
        <v>0.32300000000000001</v>
      </c>
      <c r="P43" s="87">
        <v>0.330899</v>
      </c>
      <c r="Q43" s="87">
        <v>6.5000000000000002E-2</v>
      </c>
      <c r="R43" s="88">
        <v>1.53</v>
      </c>
      <c r="S43" s="87">
        <v>0.72899999999999998</v>
      </c>
      <c r="T43" s="87">
        <v>0.76200000000000001</v>
      </c>
      <c r="U43" s="87">
        <v>0.65200000000000002</v>
      </c>
      <c r="V43" s="89">
        <v>2.1</v>
      </c>
      <c r="W43" s="89">
        <v>8.8000000000000007</v>
      </c>
      <c r="X43" s="43" t="s">
        <v>2</v>
      </c>
      <c r="Y43" s="43" t="s">
        <v>2</v>
      </c>
      <c r="Z43" s="43" t="s">
        <v>138</v>
      </c>
      <c r="AA43" s="43" t="s">
        <v>2</v>
      </c>
    </row>
    <row r="44" spans="1:27" ht="15" x14ac:dyDescent="0.25">
      <c r="A44" s="7">
        <v>50</v>
      </c>
      <c r="B44" s="23" t="s">
        <v>160</v>
      </c>
      <c r="C44" s="62" t="s">
        <v>1</v>
      </c>
      <c r="D44" s="24" t="s">
        <v>136</v>
      </c>
      <c r="E44" s="26">
        <f t="shared" si="0"/>
        <v>94.7</v>
      </c>
      <c r="F44" s="26">
        <v>0.2</v>
      </c>
      <c r="G44" s="26">
        <v>2.7</v>
      </c>
      <c r="H44" s="26">
        <v>14</v>
      </c>
      <c r="I44" s="26">
        <v>51.9</v>
      </c>
      <c r="J44" s="26">
        <v>97.4</v>
      </c>
      <c r="K44" s="26">
        <v>100</v>
      </c>
      <c r="L44" s="87">
        <v>0.24099999999999999</v>
      </c>
      <c r="M44" s="87">
        <v>0.29799999999999999</v>
      </c>
      <c r="N44" s="87">
        <v>0.374</v>
      </c>
      <c r="O44" s="87">
        <v>0.30299999999999999</v>
      </c>
      <c r="P44" s="87">
        <v>0.31273450000000003</v>
      </c>
      <c r="Q44" s="87">
        <v>5.5E-2</v>
      </c>
      <c r="R44" s="88">
        <v>1.5</v>
      </c>
      <c r="S44" s="87">
        <v>0.72599999999999998</v>
      </c>
      <c r="T44" s="87">
        <v>0.755</v>
      </c>
      <c r="U44" s="87">
        <v>0.64400000000000002</v>
      </c>
      <c r="V44" s="89">
        <v>0.6</v>
      </c>
      <c r="W44" s="89">
        <v>3.1</v>
      </c>
      <c r="X44" s="43" t="s">
        <v>2</v>
      </c>
      <c r="Y44" s="43" t="s">
        <v>2</v>
      </c>
      <c r="Z44" s="43" t="s">
        <v>138</v>
      </c>
      <c r="AA44" s="43" t="s">
        <v>138</v>
      </c>
    </row>
    <row r="45" spans="1:27" ht="15" x14ac:dyDescent="0.25">
      <c r="A45" s="7">
        <v>51</v>
      </c>
      <c r="B45" s="23" t="s">
        <v>160</v>
      </c>
      <c r="C45" s="62" t="s">
        <v>1</v>
      </c>
      <c r="D45" s="24" t="s">
        <v>136</v>
      </c>
      <c r="E45" s="26">
        <f t="shared" si="0"/>
        <v>86.899999999999991</v>
      </c>
      <c r="F45" s="26">
        <v>0.1</v>
      </c>
      <c r="G45" s="26">
        <v>12.9</v>
      </c>
      <c r="H45" s="26">
        <v>46.4</v>
      </c>
      <c r="I45" s="26">
        <v>84.5</v>
      </c>
      <c r="J45" s="26">
        <v>99.8</v>
      </c>
      <c r="K45" s="26">
        <v>100</v>
      </c>
      <c r="L45" s="87">
        <v>0.20699999999999999</v>
      </c>
      <c r="M45" s="87">
        <v>0.254</v>
      </c>
      <c r="N45" s="87">
        <v>0.315</v>
      </c>
      <c r="O45" s="87">
        <v>0.25800000000000001</v>
      </c>
      <c r="P45" s="87">
        <v>0.25908400000000004</v>
      </c>
      <c r="Q45" s="87">
        <v>4.8000000000000001E-2</v>
      </c>
      <c r="R45" s="88">
        <v>1.43</v>
      </c>
      <c r="S45" s="87">
        <v>0.72599999999999998</v>
      </c>
      <c r="T45" s="87">
        <v>0.71199999999999997</v>
      </c>
      <c r="U45" s="87">
        <v>0.64500000000000002</v>
      </c>
      <c r="V45" s="89">
        <v>2.7</v>
      </c>
      <c r="W45" s="89">
        <v>17.600000000000001</v>
      </c>
      <c r="X45" s="43" t="s">
        <v>2</v>
      </c>
      <c r="Y45" s="43" t="s">
        <v>2</v>
      </c>
      <c r="Z45" s="43" t="s">
        <v>2</v>
      </c>
      <c r="AA45" s="43" t="s">
        <v>138</v>
      </c>
    </row>
    <row r="46" spans="1:27" ht="15" x14ac:dyDescent="0.25">
      <c r="A46" s="7">
        <v>52</v>
      </c>
      <c r="B46" s="23" t="s">
        <v>160</v>
      </c>
      <c r="C46" s="62" t="s">
        <v>1</v>
      </c>
      <c r="D46" s="24" t="s">
        <v>140</v>
      </c>
      <c r="E46" s="26">
        <f>G46-F46</f>
        <v>83.100000000000009</v>
      </c>
      <c r="F46" s="26">
        <v>2.6</v>
      </c>
      <c r="G46" s="26">
        <v>85.7</v>
      </c>
      <c r="H46" s="26">
        <v>98.3</v>
      </c>
      <c r="I46" s="26">
        <v>99.9</v>
      </c>
      <c r="J46" s="26">
        <v>100</v>
      </c>
      <c r="K46" s="26">
        <v>100</v>
      </c>
      <c r="L46" s="87">
        <v>0.123</v>
      </c>
      <c r="M46" s="87">
        <v>0.17</v>
      </c>
      <c r="N46" s="87">
        <v>0.22</v>
      </c>
      <c r="O46" s="87">
        <v>0.17100000000000001</v>
      </c>
      <c r="P46" s="87">
        <v>0.1681945</v>
      </c>
      <c r="Q46" s="87">
        <v>3.6999999999999998E-2</v>
      </c>
      <c r="R46" s="88">
        <v>1.45</v>
      </c>
      <c r="S46" s="87">
        <v>0.71699999999999997</v>
      </c>
      <c r="T46" s="87">
        <v>0.70499999999999996</v>
      </c>
      <c r="U46" s="87">
        <v>0.624</v>
      </c>
      <c r="V46" s="89">
        <v>7.7</v>
      </c>
      <c r="W46" s="89">
        <v>85.7</v>
      </c>
      <c r="X46" s="43" t="s">
        <v>2</v>
      </c>
      <c r="Y46" s="43" t="s">
        <v>2</v>
      </c>
      <c r="Z46" s="43" t="s">
        <v>138</v>
      </c>
      <c r="AA46" s="43" t="s">
        <v>2</v>
      </c>
    </row>
    <row r="47" spans="1:27" ht="15" x14ac:dyDescent="0.25">
      <c r="A47" s="7">
        <v>54</v>
      </c>
      <c r="B47" s="23" t="s">
        <v>160</v>
      </c>
      <c r="C47" s="62" t="s">
        <v>1</v>
      </c>
      <c r="D47" s="24" t="s">
        <v>136</v>
      </c>
      <c r="E47" s="26">
        <f t="shared" si="0"/>
        <v>88.9</v>
      </c>
      <c r="F47" s="26">
        <v>0</v>
      </c>
      <c r="G47" s="26">
        <v>5</v>
      </c>
      <c r="H47" s="26">
        <v>21.5</v>
      </c>
      <c r="I47" s="26">
        <v>48.5</v>
      </c>
      <c r="J47" s="26">
        <v>93.9</v>
      </c>
      <c r="K47" s="26">
        <v>100</v>
      </c>
      <c r="L47" s="87">
        <v>0.22700000000000001</v>
      </c>
      <c r="M47" s="87">
        <v>0.30299999999999999</v>
      </c>
      <c r="N47" s="87">
        <v>0.40699999999999997</v>
      </c>
      <c r="O47" s="87">
        <v>0.311</v>
      </c>
      <c r="P47" s="87">
        <v>0.3161525</v>
      </c>
      <c r="Q47" s="87">
        <v>6.9000000000000006E-2</v>
      </c>
      <c r="R47" s="88">
        <v>1.52</v>
      </c>
      <c r="S47" s="87">
        <v>0.72899999999999998</v>
      </c>
      <c r="T47" s="87">
        <v>0.74</v>
      </c>
      <c r="U47" s="87">
        <v>0.65400000000000003</v>
      </c>
      <c r="V47" s="89">
        <v>2.6</v>
      </c>
      <c r="W47" s="89">
        <v>13.1</v>
      </c>
      <c r="X47" s="43" t="s">
        <v>2</v>
      </c>
      <c r="Y47" s="43" t="s">
        <v>2</v>
      </c>
      <c r="Z47" s="43" t="s">
        <v>2</v>
      </c>
      <c r="AA47" s="43" t="s">
        <v>2</v>
      </c>
    </row>
    <row r="48" spans="1:27" ht="15" x14ac:dyDescent="0.25">
      <c r="A48" s="7">
        <v>55</v>
      </c>
      <c r="B48" s="23" t="s">
        <v>164</v>
      </c>
      <c r="C48" s="62" t="s">
        <v>1</v>
      </c>
      <c r="D48" s="24" t="s">
        <v>136</v>
      </c>
      <c r="E48" s="26">
        <f t="shared" si="0"/>
        <v>90.800000000000011</v>
      </c>
      <c r="F48" s="26">
        <v>0.1</v>
      </c>
      <c r="G48" s="26">
        <v>5.6</v>
      </c>
      <c r="H48" s="26">
        <v>24.5</v>
      </c>
      <c r="I48" s="26">
        <v>58.9</v>
      </c>
      <c r="J48" s="26">
        <v>96.4</v>
      </c>
      <c r="K48" s="26">
        <v>100</v>
      </c>
      <c r="L48" s="87">
        <v>0.22500000000000001</v>
      </c>
      <c r="M48" s="87">
        <v>0.28599999999999998</v>
      </c>
      <c r="N48" s="87">
        <v>0.38300000000000001</v>
      </c>
      <c r="O48" s="87">
        <v>0.29499999999999998</v>
      </c>
      <c r="P48" s="87">
        <v>0.30147599999999997</v>
      </c>
      <c r="Q48" s="87">
        <v>6.2E-2</v>
      </c>
      <c r="R48" s="88">
        <v>1.46</v>
      </c>
      <c r="S48" s="87">
        <v>0.72799999999999998</v>
      </c>
      <c r="T48" s="87">
        <v>0.74399999999999999</v>
      </c>
      <c r="U48" s="87">
        <v>0.65</v>
      </c>
      <c r="V48" s="89">
        <v>1.8</v>
      </c>
      <c r="W48" s="89">
        <v>11.4</v>
      </c>
      <c r="X48" s="43" t="s">
        <v>2</v>
      </c>
      <c r="Y48" s="43" t="s">
        <v>2</v>
      </c>
      <c r="Z48" s="43" t="s">
        <v>2</v>
      </c>
      <c r="AA48" s="43" t="s">
        <v>2</v>
      </c>
    </row>
    <row r="49" spans="1:27" ht="15" x14ac:dyDescent="0.25">
      <c r="A49" s="7">
        <v>56</v>
      </c>
      <c r="B49" s="23" t="s">
        <v>164</v>
      </c>
      <c r="C49" s="62" t="s">
        <v>1</v>
      </c>
      <c r="D49" s="24" t="s">
        <v>136</v>
      </c>
      <c r="E49" s="26">
        <f t="shared" si="0"/>
        <v>90.100000000000009</v>
      </c>
      <c r="F49" s="26">
        <v>0</v>
      </c>
      <c r="G49" s="26">
        <v>4.3</v>
      </c>
      <c r="H49" s="26">
        <v>19.100000000000001</v>
      </c>
      <c r="I49" s="26">
        <v>48.9</v>
      </c>
      <c r="J49" s="26">
        <v>94.4</v>
      </c>
      <c r="K49" s="26">
        <v>100</v>
      </c>
      <c r="L49" s="87">
        <v>0.23100000000000001</v>
      </c>
      <c r="M49" s="87">
        <v>0.30199999999999999</v>
      </c>
      <c r="N49" s="87">
        <v>0.40300000000000002</v>
      </c>
      <c r="O49" s="87">
        <v>0.31</v>
      </c>
      <c r="P49" s="87">
        <v>0.31661249999999996</v>
      </c>
      <c r="Q49" s="87">
        <v>6.7000000000000004E-2</v>
      </c>
      <c r="R49" s="88">
        <v>1.39</v>
      </c>
      <c r="S49" s="87">
        <v>0.72399999999999998</v>
      </c>
      <c r="T49" s="87">
        <v>0.71799999999999997</v>
      </c>
      <c r="U49" s="87">
        <v>0.64100000000000001</v>
      </c>
      <c r="V49" s="89">
        <v>2.9</v>
      </c>
      <c r="W49" s="89">
        <v>12.2</v>
      </c>
      <c r="X49" s="43" t="s">
        <v>2</v>
      </c>
      <c r="Y49" s="43" t="s">
        <v>2</v>
      </c>
      <c r="Z49" s="43" t="s">
        <v>2</v>
      </c>
      <c r="AA49" s="43" t="s">
        <v>2</v>
      </c>
    </row>
    <row r="50" spans="1:27" ht="15" x14ac:dyDescent="0.25">
      <c r="A50" s="7">
        <v>57</v>
      </c>
      <c r="B50" s="23" t="s">
        <v>164</v>
      </c>
      <c r="C50" s="62" t="s">
        <v>1</v>
      </c>
      <c r="D50" s="24" t="s">
        <v>136</v>
      </c>
      <c r="E50" s="26">
        <f t="shared" si="0"/>
        <v>89.1</v>
      </c>
      <c r="F50" s="26">
        <v>0</v>
      </c>
      <c r="G50" s="26">
        <v>9.9</v>
      </c>
      <c r="H50" s="26">
        <v>38.6</v>
      </c>
      <c r="I50" s="26">
        <v>77.900000000000006</v>
      </c>
      <c r="J50" s="26">
        <v>99</v>
      </c>
      <c r="K50" s="26">
        <v>100</v>
      </c>
      <c r="L50" s="87">
        <v>0.21199999999999999</v>
      </c>
      <c r="M50" s="87">
        <v>0.26200000000000001</v>
      </c>
      <c r="N50" s="87">
        <v>0.33400000000000002</v>
      </c>
      <c r="O50" s="87">
        <v>0.26900000000000002</v>
      </c>
      <c r="P50" s="87">
        <v>0.27172550000000006</v>
      </c>
      <c r="Q50" s="87">
        <v>5.0999999999999997E-2</v>
      </c>
      <c r="R50" s="88">
        <v>1.4</v>
      </c>
      <c r="S50" s="87">
        <v>0.72</v>
      </c>
      <c r="T50" s="87">
        <v>0.68400000000000005</v>
      </c>
      <c r="U50" s="87">
        <v>0.63400000000000001</v>
      </c>
      <c r="V50" s="89">
        <v>3.9</v>
      </c>
      <c r="W50" s="89">
        <v>19.100000000000001</v>
      </c>
      <c r="X50" s="43" t="s">
        <v>2</v>
      </c>
      <c r="Y50" s="43" t="s">
        <v>2</v>
      </c>
      <c r="Z50" s="43" t="s">
        <v>2</v>
      </c>
      <c r="AA50" s="43" t="s">
        <v>2</v>
      </c>
    </row>
    <row r="51" spans="1:27" ht="15" x14ac:dyDescent="0.25">
      <c r="A51" s="7">
        <v>58</v>
      </c>
      <c r="B51" s="23" t="s">
        <v>164</v>
      </c>
      <c r="C51" s="62" t="s">
        <v>1</v>
      </c>
      <c r="D51" s="24" t="s">
        <v>136</v>
      </c>
      <c r="E51" s="26">
        <f t="shared" si="0"/>
        <v>90.1</v>
      </c>
      <c r="F51" s="26">
        <v>0</v>
      </c>
      <c r="G51" s="26">
        <v>5.4</v>
      </c>
      <c r="H51" s="26">
        <v>23.3</v>
      </c>
      <c r="I51" s="26">
        <v>55.3</v>
      </c>
      <c r="J51" s="26">
        <v>95.5</v>
      </c>
      <c r="K51" s="26">
        <v>100</v>
      </c>
      <c r="L51" s="87">
        <v>0.22600000000000001</v>
      </c>
      <c r="M51" s="87">
        <v>0.29099999999999998</v>
      </c>
      <c r="N51" s="87">
        <v>0.39300000000000002</v>
      </c>
      <c r="O51" s="87">
        <v>0.30099999999999999</v>
      </c>
      <c r="P51" s="87">
        <v>0.30672250000000001</v>
      </c>
      <c r="Q51" s="87">
        <v>6.5000000000000002E-2</v>
      </c>
      <c r="R51" s="88">
        <v>1.5</v>
      </c>
      <c r="S51" s="87">
        <v>0.72699999999999998</v>
      </c>
      <c r="T51" s="87">
        <v>0.74199999999999999</v>
      </c>
      <c r="U51" s="87">
        <v>0.64900000000000002</v>
      </c>
      <c r="V51" s="89">
        <v>1.8</v>
      </c>
      <c r="W51" s="89">
        <v>10.7</v>
      </c>
      <c r="X51" s="43" t="s">
        <v>2</v>
      </c>
      <c r="Y51" s="43" t="s">
        <v>2</v>
      </c>
      <c r="Z51" s="43" t="s">
        <v>2</v>
      </c>
      <c r="AA51" s="43" t="s">
        <v>138</v>
      </c>
    </row>
    <row r="52" spans="1:27" ht="15" x14ac:dyDescent="0.25">
      <c r="A52" s="7">
        <v>60</v>
      </c>
      <c r="B52" s="23" t="s">
        <v>161</v>
      </c>
      <c r="C52" s="62" t="s">
        <v>1</v>
      </c>
      <c r="D52" s="24" t="s">
        <v>136</v>
      </c>
      <c r="E52" s="26">
        <f t="shared" si="0"/>
        <v>90</v>
      </c>
      <c r="F52" s="26">
        <v>0.1</v>
      </c>
      <c r="G52" s="26">
        <v>8.6999999999999993</v>
      </c>
      <c r="H52" s="26">
        <v>34.4</v>
      </c>
      <c r="I52" s="26">
        <v>71.3</v>
      </c>
      <c r="J52" s="26">
        <v>98.7</v>
      </c>
      <c r="K52" s="26">
        <v>100</v>
      </c>
      <c r="L52" s="87">
        <v>0.215</v>
      </c>
      <c r="M52" s="87">
        <v>0.26800000000000002</v>
      </c>
      <c r="N52" s="87">
        <v>0.35299999999999998</v>
      </c>
      <c r="O52" s="87">
        <v>0.27700000000000002</v>
      </c>
      <c r="P52" s="87">
        <v>0.280588</v>
      </c>
      <c r="Q52" s="87">
        <v>5.6000000000000001E-2</v>
      </c>
      <c r="R52" s="88">
        <v>1.45</v>
      </c>
      <c r="S52" s="87">
        <v>0.72399999999999998</v>
      </c>
      <c r="T52" s="87">
        <v>0.71899999999999997</v>
      </c>
      <c r="U52" s="87">
        <v>0.64300000000000002</v>
      </c>
      <c r="V52" s="89">
        <v>3.2</v>
      </c>
      <c r="W52" s="89">
        <v>14.9</v>
      </c>
      <c r="X52" s="43" t="s">
        <v>2</v>
      </c>
      <c r="Y52" s="43" t="s">
        <v>2</v>
      </c>
      <c r="Z52" s="43" t="s">
        <v>2</v>
      </c>
      <c r="AA52" s="43" t="s">
        <v>138</v>
      </c>
    </row>
    <row r="53" spans="1:27" ht="15" x14ac:dyDescent="0.25">
      <c r="A53" s="7">
        <v>61</v>
      </c>
      <c r="B53" s="23" t="s">
        <v>161</v>
      </c>
      <c r="C53" s="62" t="s">
        <v>1</v>
      </c>
      <c r="D53" s="24" t="s">
        <v>136</v>
      </c>
      <c r="E53" s="26">
        <f t="shared" si="0"/>
        <v>89.600000000000009</v>
      </c>
      <c r="F53" s="26">
        <v>0</v>
      </c>
      <c r="G53" s="26">
        <v>3.6</v>
      </c>
      <c r="H53" s="26">
        <v>16.8</v>
      </c>
      <c r="I53" s="26">
        <v>44.7</v>
      </c>
      <c r="J53" s="26">
        <v>93.2</v>
      </c>
      <c r="K53" s="26">
        <v>100</v>
      </c>
      <c r="L53" s="87">
        <v>0.23499999999999999</v>
      </c>
      <c r="M53" s="87">
        <v>0.31</v>
      </c>
      <c r="N53" s="87">
        <v>0.41099999999999998</v>
      </c>
      <c r="O53" s="87">
        <v>0.317</v>
      </c>
      <c r="P53" s="87">
        <v>0.32360349999999999</v>
      </c>
      <c r="Q53" s="87">
        <v>6.8000000000000005E-2</v>
      </c>
      <c r="R53" s="88">
        <v>1.52</v>
      </c>
      <c r="S53" s="87">
        <v>0.72599999999999998</v>
      </c>
      <c r="T53" s="87">
        <v>0.748</v>
      </c>
      <c r="U53" s="87">
        <v>0.64600000000000002</v>
      </c>
      <c r="V53" s="89">
        <v>1.9</v>
      </c>
      <c r="W53" s="89">
        <v>9.4</v>
      </c>
      <c r="X53" s="43" t="s">
        <v>2</v>
      </c>
      <c r="Y53" s="43" t="s">
        <v>2</v>
      </c>
      <c r="Z53" s="43" t="s">
        <v>138</v>
      </c>
      <c r="AA53" s="43" t="s">
        <v>2</v>
      </c>
    </row>
    <row r="54" spans="1:27" ht="15" x14ac:dyDescent="0.25">
      <c r="A54" s="7">
        <v>62</v>
      </c>
      <c r="B54" s="23" t="s">
        <v>161</v>
      </c>
      <c r="C54" s="62" t="s">
        <v>1</v>
      </c>
      <c r="D54" s="24" t="s">
        <v>136</v>
      </c>
      <c r="E54" s="26">
        <f t="shared" si="0"/>
        <v>89.4</v>
      </c>
      <c r="F54" s="26">
        <v>0</v>
      </c>
      <c r="G54" s="26">
        <v>4.0999999999999996</v>
      </c>
      <c r="H54" s="26">
        <v>18.8</v>
      </c>
      <c r="I54" s="26">
        <v>49</v>
      </c>
      <c r="J54" s="26">
        <v>93.5</v>
      </c>
      <c r="K54" s="26">
        <v>100</v>
      </c>
      <c r="L54" s="87">
        <v>0.23200000000000001</v>
      </c>
      <c r="M54" s="87">
        <v>0.30199999999999999</v>
      </c>
      <c r="N54" s="87">
        <v>0.40799999999999997</v>
      </c>
      <c r="O54" s="87">
        <v>0.311</v>
      </c>
      <c r="P54" s="87">
        <v>0.31815099999999996</v>
      </c>
      <c r="Q54" s="87">
        <v>6.8000000000000005E-2</v>
      </c>
      <c r="R54" s="88">
        <v>1.53</v>
      </c>
      <c r="S54" s="87">
        <v>0.72499999999999998</v>
      </c>
      <c r="T54" s="87">
        <v>0.73899999999999999</v>
      </c>
      <c r="U54" s="87">
        <v>0.64400000000000002</v>
      </c>
      <c r="V54" s="89">
        <v>1.9</v>
      </c>
      <c r="W54" s="89">
        <v>11.1</v>
      </c>
      <c r="X54" s="43" t="s">
        <v>2</v>
      </c>
      <c r="Y54" s="43" t="s">
        <v>2</v>
      </c>
      <c r="Z54" s="43" t="s">
        <v>2</v>
      </c>
      <c r="AA54" s="43" t="s">
        <v>2</v>
      </c>
    </row>
    <row r="55" spans="1:27" ht="15" x14ac:dyDescent="0.25">
      <c r="A55" s="7">
        <v>64</v>
      </c>
      <c r="B55" s="23" t="s">
        <v>162</v>
      </c>
      <c r="C55" s="62" t="s">
        <v>1</v>
      </c>
      <c r="D55" s="24" t="s">
        <v>136</v>
      </c>
      <c r="E55" s="26">
        <f t="shared" si="0"/>
        <v>89.2</v>
      </c>
      <c r="F55" s="26">
        <v>0</v>
      </c>
      <c r="G55" s="26">
        <v>9.6</v>
      </c>
      <c r="H55" s="26">
        <v>38.9</v>
      </c>
      <c r="I55" s="26">
        <v>77.599999999999994</v>
      </c>
      <c r="J55" s="26">
        <v>98.8</v>
      </c>
      <c r="K55" s="26">
        <v>100</v>
      </c>
      <c r="L55" s="87">
        <v>0.21299999999999999</v>
      </c>
      <c r="M55" s="87">
        <v>0.26200000000000001</v>
      </c>
      <c r="N55" s="87">
        <v>0.33600000000000002</v>
      </c>
      <c r="O55" s="87">
        <v>0.26900000000000002</v>
      </c>
      <c r="P55" s="87">
        <v>0.272372</v>
      </c>
      <c r="Q55" s="87">
        <v>5.0999999999999997E-2</v>
      </c>
      <c r="R55" s="88">
        <v>1.45</v>
      </c>
      <c r="S55" s="87">
        <v>0.72699999999999998</v>
      </c>
      <c r="T55" s="87">
        <v>0.72799999999999998</v>
      </c>
      <c r="U55" s="87">
        <v>0.64900000000000002</v>
      </c>
      <c r="V55" s="89">
        <v>2.8</v>
      </c>
      <c r="W55" s="89">
        <v>16.8</v>
      </c>
      <c r="X55" s="43" t="s">
        <v>2</v>
      </c>
      <c r="Y55" s="43" t="s">
        <v>2</v>
      </c>
      <c r="Z55" s="43" t="s">
        <v>2</v>
      </c>
      <c r="AA55" s="43" t="s">
        <v>138</v>
      </c>
    </row>
    <row r="56" spans="1:27" ht="15" x14ac:dyDescent="0.25">
      <c r="A56" s="7">
        <v>65</v>
      </c>
      <c r="B56" s="23" t="s">
        <v>162</v>
      </c>
      <c r="C56" s="62" t="s">
        <v>1</v>
      </c>
      <c r="D56" s="24" t="s">
        <v>140</v>
      </c>
      <c r="E56" s="26">
        <f>G56-F56</f>
        <v>80.400000000000006</v>
      </c>
      <c r="F56" s="26">
        <v>1.6</v>
      </c>
      <c r="G56" s="26">
        <v>82</v>
      </c>
      <c r="H56" s="26">
        <v>97.9</v>
      </c>
      <c r="I56" s="26">
        <v>99.9</v>
      </c>
      <c r="J56" s="26">
        <v>100</v>
      </c>
      <c r="K56" s="26">
        <v>100</v>
      </c>
      <c r="L56" s="87">
        <v>0.129</v>
      </c>
      <c r="M56" s="87">
        <v>0.17899999999999999</v>
      </c>
      <c r="N56" s="87">
        <v>0.22500000000000001</v>
      </c>
      <c r="O56" s="87">
        <v>0.17799999999999999</v>
      </c>
      <c r="P56" s="87">
        <v>0.17177950000000003</v>
      </c>
      <c r="Q56" s="87">
        <v>3.5999999999999997E-2</v>
      </c>
      <c r="R56" s="88">
        <v>1.44</v>
      </c>
      <c r="S56" s="87">
        <v>0.71499999999999997</v>
      </c>
      <c r="T56" s="87">
        <v>0.67400000000000004</v>
      </c>
      <c r="U56" s="87">
        <v>0.61899999999999999</v>
      </c>
      <c r="V56" s="89">
        <v>5.2</v>
      </c>
      <c r="W56" s="89">
        <v>80.900000000000006</v>
      </c>
      <c r="X56" s="43" t="s">
        <v>2</v>
      </c>
      <c r="Y56" s="43" t="s">
        <v>2</v>
      </c>
      <c r="Z56" s="43" t="s">
        <v>138</v>
      </c>
      <c r="AA56" s="43" t="s">
        <v>2</v>
      </c>
    </row>
    <row r="57" spans="1:27" ht="15" x14ac:dyDescent="0.25">
      <c r="A57" s="7">
        <v>66</v>
      </c>
      <c r="B57" s="23" t="s">
        <v>162</v>
      </c>
      <c r="C57" s="62" t="s">
        <v>1</v>
      </c>
      <c r="D57" s="24" t="s">
        <v>136</v>
      </c>
      <c r="E57" s="26">
        <f t="shared" si="0"/>
        <v>92.5</v>
      </c>
      <c r="F57" s="26">
        <v>0</v>
      </c>
      <c r="G57" s="26">
        <v>1.5</v>
      </c>
      <c r="H57" s="26">
        <v>8.9</v>
      </c>
      <c r="I57" s="26">
        <v>38.6</v>
      </c>
      <c r="J57" s="26">
        <v>94</v>
      </c>
      <c r="K57" s="26">
        <v>100</v>
      </c>
      <c r="L57" s="87">
        <v>0.253</v>
      </c>
      <c r="M57" s="87">
        <v>0.316</v>
      </c>
      <c r="N57" s="87">
        <v>0.40500000000000003</v>
      </c>
      <c r="O57" s="87">
        <v>0.32300000000000001</v>
      </c>
      <c r="P57" s="87">
        <v>0.33272900000000005</v>
      </c>
      <c r="Q57" s="87">
        <v>0.06</v>
      </c>
      <c r="R57" s="88">
        <v>1.46</v>
      </c>
      <c r="S57" s="87">
        <v>0.72599999999999998</v>
      </c>
      <c r="T57" s="87">
        <v>0.70899999999999996</v>
      </c>
      <c r="U57" s="87">
        <v>0.64700000000000002</v>
      </c>
      <c r="V57" s="89">
        <v>2.2999999999999998</v>
      </c>
      <c r="W57" s="89">
        <v>11.8</v>
      </c>
      <c r="X57" s="43" t="s">
        <v>2</v>
      </c>
      <c r="Y57" s="43" t="s">
        <v>2</v>
      </c>
      <c r="Z57" s="43" t="s">
        <v>2</v>
      </c>
      <c r="AA57" s="43" t="s">
        <v>2</v>
      </c>
    </row>
    <row r="58" spans="1:27" ht="15" x14ac:dyDescent="0.25">
      <c r="A58" s="7">
        <v>67</v>
      </c>
      <c r="B58" s="23" t="s">
        <v>163</v>
      </c>
      <c r="C58" s="62" t="s">
        <v>1</v>
      </c>
      <c r="D58" s="24" t="s">
        <v>140</v>
      </c>
      <c r="E58" s="26">
        <f>G58-F58</f>
        <v>79.900000000000006</v>
      </c>
      <c r="F58" s="26">
        <v>1.8</v>
      </c>
      <c r="G58" s="26">
        <v>81.7</v>
      </c>
      <c r="H58" s="26">
        <v>97.7</v>
      </c>
      <c r="I58" s="26">
        <v>99.9</v>
      </c>
      <c r="J58" s="26">
        <v>100</v>
      </c>
      <c r="K58" s="26">
        <v>100</v>
      </c>
      <c r="L58" s="87">
        <v>0.128</v>
      </c>
      <c r="M58" s="87">
        <v>0.17699999999999999</v>
      </c>
      <c r="N58" s="87">
        <v>0.22600000000000001</v>
      </c>
      <c r="O58" s="87">
        <v>0.17699999999999999</v>
      </c>
      <c r="P58" s="87">
        <v>0.17193449999999999</v>
      </c>
      <c r="Q58" s="87">
        <v>3.6999999999999998E-2</v>
      </c>
      <c r="R58" s="88">
        <v>1.43</v>
      </c>
      <c r="S58" s="87">
        <v>0.71599999999999997</v>
      </c>
      <c r="T58" s="87">
        <v>0.67500000000000004</v>
      </c>
      <c r="U58" s="87">
        <v>0.623</v>
      </c>
      <c r="V58" s="89">
        <v>7.9</v>
      </c>
      <c r="W58" s="89">
        <v>81.900000000000006</v>
      </c>
      <c r="X58" s="43" t="s">
        <v>2</v>
      </c>
      <c r="Y58" s="43" t="s">
        <v>2</v>
      </c>
      <c r="Z58" s="43" t="s">
        <v>138</v>
      </c>
      <c r="AA58" s="43" t="s">
        <v>2</v>
      </c>
    </row>
    <row r="59" spans="1:27" ht="15" x14ac:dyDescent="0.25">
      <c r="A59" s="7">
        <v>68</v>
      </c>
      <c r="B59" s="23" t="s">
        <v>163</v>
      </c>
      <c r="C59" s="62" t="s">
        <v>1</v>
      </c>
      <c r="D59" s="24" t="s">
        <v>140</v>
      </c>
      <c r="E59" s="26">
        <f>G59-F59</f>
        <v>74.7</v>
      </c>
      <c r="F59" s="26">
        <v>2.1</v>
      </c>
      <c r="G59" s="26">
        <v>76.8</v>
      </c>
      <c r="H59" s="26">
        <v>97.1</v>
      </c>
      <c r="I59" s="26">
        <v>99.9</v>
      </c>
      <c r="J59" s="26">
        <v>100</v>
      </c>
      <c r="K59" s="26">
        <v>100</v>
      </c>
      <c r="L59" s="87">
        <v>0.128</v>
      </c>
      <c r="M59" s="87">
        <v>0.185</v>
      </c>
      <c r="N59" s="87">
        <v>0.23</v>
      </c>
      <c r="O59" s="87">
        <v>0.182</v>
      </c>
      <c r="P59" s="87">
        <v>0.17550300000000005</v>
      </c>
      <c r="Q59" s="87">
        <v>3.9E-2</v>
      </c>
      <c r="R59" s="88">
        <v>1.45</v>
      </c>
      <c r="S59" s="87">
        <v>0.71699999999999997</v>
      </c>
      <c r="T59" s="87">
        <v>0.69599999999999995</v>
      </c>
      <c r="U59" s="87">
        <v>0.623</v>
      </c>
      <c r="V59" s="89">
        <v>6.8</v>
      </c>
      <c r="W59" s="89">
        <v>77.400000000000006</v>
      </c>
      <c r="X59" s="43" t="s">
        <v>2</v>
      </c>
      <c r="Y59" s="43" t="s">
        <v>2</v>
      </c>
      <c r="Z59" s="43" t="s">
        <v>138</v>
      </c>
      <c r="AA59" s="43" t="s">
        <v>2</v>
      </c>
    </row>
    <row r="60" spans="1:27" ht="15" x14ac:dyDescent="0.25">
      <c r="A60" s="7">
        <v>69</v>
      </c>
      <c r="B60" s="23" t="s">
        <v>163</v>
      </c>
      <c r="C60" s="62" t="s">
        <v>1</v>
      </c>
      <c r="D60" s="24" t="s">
        <v>136</v>
      </c>
      <c r="E60" s="26">
        <f t="shared" si="0"/>
        <v>91</v>
      </c>
      <c r="F60" s="26">
        <v>0</v>
      </c>
      <c r="G60" s="26">
        <v>7.6</v>
      </c>
      <c r="H60" s="26">
        <v>33.5</v>
      </c>
      <c r="I60" s="26">
        <v>73</v>
      </c>
      <c r="J60" s="26">
        <v>98.6</v>
      </c>
      <c r="K60" s="26">
        <v>100</v>
      </c>
      <c r="L60" s="87">
        <v>0.218</v>
      </c>
      <c r="M60" s="87">
        <v>0.26800000000000002</v>
      </c>
      <c r="N60" s="87">
        <v>0.34599999999999997</v>
      </c>
      <c r="O60" s="87">
        <v>0.27600000000000002</v>
      </c>
      <c r="P60" s="87">
        <v>0.28051299999999996</v>
      </c>
      <c r="Q60" s="87">
        <v>5.2999999999999999E-2</v>
      </c>
      <c r="R60" s="88">
        <v>1.47</v>
      </c>
      <c r="S60" s="87">
        <v>0.72699999999999998</v>
      </c>
      <c r="T60" s="87">
        <v>0.73499999999999999</v>
      </c>
      <c r="U60" s="87">
        <v>0.64900000000000002</v>
      </c>
      <c r="V60" s="89">
        <v>2.9</v>
      </c>
      <c r="W60" s="89">
        <v>15.8</v>
      </c>
      <c r="X60" s="43" t="s">
        <v>2</v>
      </c>
      <c r="Y60" s="43" t="s">
        <v>2</v>
      </c>
      <c r="Z60" s="43" t="s">
        <v>2</v>
      </c>
      <c r="AA60" s="43" t="s">
        <v>2</v>
      </c>
    </row>
    <row r="61" spans="1:27" ht="15" x14ac:dyDescent="0.25">
      <c r="A61" s="7">
        <v>70</v>
      </c>
      <c r="B61" s="23" t="s">
        <v>6</v>
      </c>
      <c r="C61" s="62" t="s">
        <v>1</v>
      </c>
      <c r="D61" s="24" t="s">
        <v>136</v>
      </c>
      <c r="E61" s="26">
        <f t="shared" si="0"/>
        <v>91.8</v>
      </c>
      <c r="F61" s="26">
        <v>0</v>
      </c>
      <c r="G61" s="26">
        <v>7.2</v>
      </c>
      <c r="H61" s="26">
        <v>31.9</v>
      </c>
      <c r="I61" s="26">
        <v>72.7</v>
      </c>
      <c r="J61" s="26">
        <v>99</v>
      </c>
      <c r="K61" s="26">
        <v>100</v>
      </c>
      <c r="L61" s="87">
        <v>0.219</v>
      </c>
      <c r="M61" s="87">
        <v>0.27</v>
      </c>
      <c r="N61" s="87">
        <v>0.34</v>
      </c>
      <c r="O61" s="87">
        <v>0.27600000000000002</v>
      </c>
      <c r="P61" s="87">
        <v>0.28116750000000001</v>
      </c>
      <c r="Q61" s="87">
        <v>0.05</v>
      </c>
      <c r="R61" s="88">
        <v>1.51</v>
      </c>
      <c r="S61" s="87">
        <v>0.71799999999999997</v>
      </c>
      <c r="T61" s="87">
        <v>0.69899999999999995</v>
      </c>
      <c r="U61" s="87">
        <v>0.628</v>
      </c>
      <c r="V61" s="89">
        <v>2.8</v>
      </c>
      <c r="W61" s="89">
        <v>14.6</v>
      </c>
      <c r="X61" s="43" t="s">
        <v>2</v>
      </c>
      <c r="Y61" s="43" t="s">
        <v>2</v>
      </c>
      <c r="Z61" s="43" t="s">
        <v>2</v>
      </c>
      <c r="AA61" s="43" t="s">
        <v>2</v>
      </c>
    </row>
    <row r="62" spans="1:27" ht="15" x14ac:dyDescent="0.25">
      <c r="A62" s="7">
        <v>71</v>
      </c>
      <c r="B62" s="23" t="s">
        <v>6</v>
      </c>
      <c r="C62" s="62" t="s">
        <v>1</v>
      </c>
      <c r="D62" s="24" t="s">
        <v>140</v>
      </c>
      <c r="E62" s="26">
        <f>G62-F62</f>
        <v>81.400000000000006</v>
      </c>
      <c r="F62" s="26">
        <v>3</v>
      </c>
      <c r="G62" s="26">
        <v>84.4</v>
      </c>
      <c r="H62" s="26">
        <v>97.9</v>
      </c>
      <c r="I62" s="26">
        <v>99.9</v>
      </c>
      <c r="J62" s="26">
        <v>100</v>
      </c>
      <c r="K62" s="26">
        <v>100</v>
      </c>
      <c r="L62" s="87">
        <v>0.122</v>
      </c>
      <c r="M62" s="87">
        <v>0.17199999999999999</v>
      </c>
      <c r="N62" s="87">
        <v>0.222</v>
      </c>
      <c r="O62" s="87">
        <v>0.17199999999999999</v>
      </c>
      <c r="P62" s="87">
        <v>0.16900850000000001</v>
      </c>
      <c r="Q62" s="87">
        <v>3.7999999999999999E-2</v>
      </c>
      <c r="R62" s="88">
        <v>1.33</v>
      </c>
      <c r="S62" s="87">
        <v>0.71099999999999997</v>
      </c>
      <c r="T62" s="87">
        <v>0.61199999999999999</v>
      </c>
      <c r="U62" s="87">
        <v>0.61399999999999999</v>
      </c>
      <c r="V62" s="89">
        <v>10.6</v>
      </c>
      <c r="W62" s="89">
        <v>86.4</v>
      </c>
      <c r="X62" s="43" t="s">
        <v>2</v>
      </c>
      <c r="Y62" s="43" t="s">
        <v>2</v>
      </c>
      <c r="Z62" s="43" t="s">
        <v>2</v>
      </c>
      <c r="AA62" s="43" t="s">
        <v>2</v>
      </c>
    </row>
    <row r="63" spans="1:27" ht="15" x14ac:dyDescent="0.25">
      <c r="A63" s="7">
        <v>72</v>
      </c>
      <c r="B63" s="23" t="s">
        <v>6</v>
      </c>
      <c r="C63" s="62" t="s">
        <v>1</v>
      </c>
      <c r="D63" s="24" t="s">
        <v>136</v>
      </c>
      <c r="E63" s="26">
        <f t="shared" si="0"/>
        <v>90.7</v>
      </c>
      <c r="F63" s="26">
        <v>0</v>
      </c>
      <c r="G63" s="26">
        <v>4.5</v>
      </c>
      <c r="H63" s="26">
        <v>19.3</v>
      </c>
      <c r="I63" s="26">
        <v>49.2</v>
      </c>
      <c r="J63" s="26">
        <v>95.2</v>
      </c>
      <c r="K63" s="26">
        <v>100</v>
      </c>
      <c r="L63" s="87">
        <v>0.23100000000000001</v>
      </c>
      <c r="M63" s="87">
        <v>0.30099999999999999</v>
      </c>
      <c r="N63" s="87">
        <v>0.39700000000000002</v>
      </c>
      <c r="O63" s="87">
        <v>0.308</v>
      </c>
      <c r="P63" s="87">
        <v>0.31491800000000003</v>
      </c>
      <c r="Q63" s="87">
        <v>6.5000000000000002E-2</v>
      </c>
      <c r="R63" s="88">
        <v>1.42</v>
      </c>
      <c r="S63" s="87">
        <v>0.72199999999999998</v>
      </c>
      <c r="T63" s="87">
        <v>0.72499999999999998</v>
      </c>
      <c r="U63" s="87">
        <v>0.63700000000000001</v>
      </c>
      <c r="V63" s="89">
        <v>2.2999999999999998</v>
      </c>
      <c r="W63" s="89">
        <v>11.3</v>
      </c>
      <c r="X63" s="43" t="s">
        <v>2</v>
      </c>
      <c r="Y63" s="43" t="s">
        <v>2</v>
      </c>
      <c r="Z63" s="43" t="s">
        <v>2</v>
      </c>
      <c r="AA63" s="43" t="s">
        <v>2</v>
      </c>
    </row>
    <row r="64" spans="1:27" ht="15" x14ac:dyDescent="0.25">
      <c r="A64" s="7">
        <v>74</v>
      </c>
      <c r="B64" s="23" t="s">
        <v>8</v>
      </c>
      <c r="C64" s="62" t="s">
        <v>1</v>
      </c>
      <c r="D64" s="24" t="s">
        <v>136</v>
      </c>
      <c r="E64" s="26">
        <f t="shared" si="0"/>
        <v>89.5</v>
      </c>
      <c r="F64" s="26">
        <v>0</v>
      </c>
      <c r="G64" s="26">
        <v>3.8</v>
      </c>
      <c r="H64" s="26">
        <v>17.3</v>
      </c>
      <c r="I64" s="26">
        <v>45.9</v>
      </c>
      <c r="J64" s="26">
        <v>93.3</v>
      </c>
      <c r="K64" s="26">
        <v>100</v>
      </c>
      <c r="L64" s="87">
        <v>0.23400000000000001</v>
      </c>
      <c r="M64" s="87">
        <v>0.308</v>
      </c>
      <c r="N64" s="87">
        <v>0.40899999999999997</v>
      </c>
      <c r="O64" s="87">
        <v>0.315</v>
      </c>
      <c r="P64" s="87">
        <v>0.32203949999999998</v>
      </c>
      <c r="Q64" s="87">
        <v>6.7000000000000004E-2</v>
      </c>
      <c r="R64" s="88">
        <v>1.48</v>
      </c>
      <c r="S64" s="87">
        <v>0.72699999999999998</v>
      </c>
      <c r="T64" s="87">
        <v>0.74399999999999999</v>
      </c>
      <c r="U64" s="87">
        <v>0.64800000000000002</v>
      </c>
      <c r="V64" s="89">
        <v>2.1</v>
      </c>
      <c r="W64" s="89">
        <v>12.3</v>
      </c>
      <c r="X64" s="43" t="s">
        <v>2</v>
      </c>
      <c r="Y64" s="43" t="s">
        <v>2</v>
      </c>
      <c r="Z64" s="43" t="s">
        <v>2</v>
      </c>
      <c r="AA64" s="43" t="s">
        <v>2</v>
      </c>
    </row>
    <row r="65" spans="1:27" ht="15" x14ac:dyDescent="0.25">
      <c r="A65" s="7">
        <v>75</v>
      </c>
      <c r="B65" s="23" t="s">
        <v>8</v>
      </c>
      <c r="C65" s="62" t="s">
        <v>1</v>
      </c>
      <c r="D65" s="24" t="s">
        <v>136</v>
      </c>
      <c r="E65" s="26">
        <f t="shared" si="0"/>
        <v>90.899999999999991</v>
      </c>
      <c r="F65" s="26">
        <v>0.1</v>
      </c>
      <c r="G65" s="26">
        <v>7.9</v>
      </c>
      <c r="H65" s="26">
        <v>34.299999999999997</v>
      </c>
      <c r="I65" s="26">
        <v>73.7</v>
      </c>
      <c r="J65" s="26">
        <v>98.8</v>
      </c>
      <c r="K65" s="26">
        <v>100</v>
      </c>
      <c r="L65" s="87">
        <v>0.217</v>
      </c>
      <c r="M65" s="87">
        <v>0.26700000000000002</v>
      </c>
      <c r="N65" s="87">
        <v>0.34499999999999997</v>
      </c>
      <c r="O65" s="87">
        <v>0.27500000000000002</v>
      </c>
      <c r="P65" s="87">
        <v>0.27895800000000004</v>
      </c>
      <c r="Q65" s="87">
        <v>5.2999999999999999E-2</v>
      </c>
      <c r="R65" s="88">
        <v>1.46</v>
      </c>
      <c r="S65" s="87">
        <v>0.72699999999999998</v>
      </c>
      <c r="T65" s="87">
        <v>0.72799999999999998</v>
      </c>
      <c r="U65" s="87">
        <v>0.64900000000000002</v>
      </c>
      <c r="V65" s="89">
        <v>2.8</v>
      </c>
      <c r="W65" s="89">
        <v>14.8</v>
      </c>
      <c r="X65" s="43" t="s">
        <v>2</v>
      </c>
      <c r="Y65" s="43" t="s">
        <v>2</v>
      </c>
      <c r="Z65" s="43" t="s">
        <v>2</v>
      </c>
      <c r="AA65" s="43" t="s">
        <v>2</v>
      </c>
    </row>
    <row r="66" spans="1:27" ht="15" x14ac:dyDescent="0.25">
      <c r="A66" s="7">
        <v>76</v>
      </c>
      <c r="B66" s="23" t="s">
        <v>8</v>
      </c>
      <c r="C66" s="62" t="s">
        <v>1</v>
      </c>
      <c r="D66" s="24" t="s">
        <v>136</v>
      </c>
      <c r="E66" s="26">
        <f t="shared" si="0"/>
        <v>92.9</v>
      </c>
      <c r="F66" s="26">
        <v>0.1</v>
      </c>
      <c r="G66" s="26">
        <v>5.3</v>
      </c>
      <c r="H66" s="26">
        <v>25.2</v>
      </c>
      <c r="I66" s="26">
        <v>62.6</v>
      </c>
      <c r="J66" s="26">
        <v>98.2</v>
      </c>
      <c r="K66" s="26">
        <v>100</v>
      </c>
      <c r="L66" s="87">
        <v>0.22500000000000001</v>
      </c>
      <c r="M66" s="87">
        <v>0.28199999999999997</v>
      </c>
      <c r="N66" s="87">
        <v>0.36399999999999999</v>
      </c>
      <c r="O66" s="87">
        <v>0.28899999999999998</v>
      </c>
      <c r="P66" s="87">
        <v>0.29544649999999995</v>
      </c>
      <c r="Q66" s="87">
        <v>5.8999999999999997E-2</v>
      </c>
      <c r="R66" s="88">
        <v>1.48</v>
      </c>
      <c r="S66" s="87">
        <v>0.72299999999999998</v>
      </c>
      <c r="T66" s="87">
        <v>0.74399999999999999</v>
      </c>
      <c r="U66" s="87">
        <v>0.63900000000000001</v>
      </c>
      <c r="V66" s="89">
        <v>2.1</v>
      </c>
      <c r="W66" s="89">
        <v>10.199999999999999</v>
      </c>
      <c r="X66" s="43" t="s">
        <v>2</v>
      </c>
      <c r="Y66" s="43" t="s">
        <v>2</v>
      </c>
      <c r="Z66" s="43" t="s">
        <v>2</v>
      </c>
      <c r="AA66" s="43" t="s">
        <v>2</v>
      </c>
    </row>
    <row r="67" spans="1:27" ht="15" x14ac:dyDescent="0.25">
      <c r="A67" s="7">
        <v>77</v>
      </c>
      <c r="B67" s="23" t="s">
        <v>9</v>
      </c>
      <c r="C67" s="62" t="s">
        <v>1</v>
      </c>
      <c r="D67" s="24" t="s">
        <v>136</v>
      </c>
      <c r="E67" s="26">
        <f t="shared" si="0"/>
        <v>90.8</v>
      </c>
      <c r="F67" s="26">
        <v>0</v>
      </c>
      <c r="G67" s="26">
        <v>7</v>
      </c>
      <c r="H67" s="26">
        <v>29.8</v>
      </c>
      <c r="I67" s="26">
        <v>67.099999999999994</v>
      </c>
      <c r="J67" s="26">
        <v>97.8</v>
      </c>
      <c r="K67" s="26">
        <v>100</v>
      </c>
      <c r="L67" s="87">
        <v>0.22</v>
      </c>
      <c r="M67" s="87">
        <v>0.27500000000000002</v>
      </c>
      <c r="N67" s="87">
        <v>0.36299999999999999</v>
      </c>
      <c r="O67" s="87">
        <v>0.28399999999999997</v>
      </c>
      <c r="P67" s="87">
        <v>0.28893550000000001</v>
      </c>
      <c r="Q67" s="87">
        <v>5.8000000000000003E-2</v>
      </c>
      <c r="R67" s="88">
        <v>1.45</v>
      </c>
      <c r="S67" s="87">
        <v>0.72299999999999998</v>
      </c>
      <c r="T67" s="87">
        <v>0.71399999999999997</v>
      </c>
      <c r="U67" s="87">
        <v>0.63800000000000001</v>
      </c>
      <c r="V67" s="89">
        <v>3.3</v>
      </c>
      <c r="W67" s="89">
        <v>15.8</v>
      </c>
      <c r="X67" s="43" t="s">
        <v>2</v>
      </c>
      <c r="Y67" s="43" t="s">
        <v>2</v>
      </c>
      <c r="Z67" s="43" t="s">
        <v>2</v>
      </c>
      <c r="AA67" s="43" t="s">
        <v>2</v>
      </c>
    </row>
    <row r="68" spans="1:27" ht="15" x14ac:dyDescent="0.25">
      <c r="A68" s="7">
        <v>78</v>
      </c>
      <c r="B68" s="23" t="s">
        <v>9</v>
      </c>
      <c r="C68" s="62" t="s">
        <v>1</v>
      </c>
      <c r="D68" s="24" t="s">
        <v>136</v>
      </c>
      <c r="E68" s="26">
        <f t="shared" si="0"/>
        <v>87.5</v>
      </c>
      <c r="F68" s="26">
        <v>0</v>
      </c>
      <c r="G68" s="26">
        <v>6.6</v>
      </c>
      <c r="H68" s="26">
        <v>26.9</v>
      </c>
      <c r="I68" s="26">
        <v>54.7</v>
      </c>
      <c r="J68" s="26">
        <v>94.1</v>
      </c>
      <c r="K68" s="26">
        <v>100</v>
      </c>
      <c r="L68" s="87">
        <v>0.221</v>
      </c>
      <c r="M68" s="87">
        <v>0.28899999999999998</v>
      </c>
      <c r="N68" s="87">
        <v>0.40400000000000003</v>
      </c>
      <c r="O68" s="87">
        <v>0.30299999999999999</v>
      </c>
      <c r="P68" s="87">
        <v>0.30689949999999999</v>
      </c>
      <c r="Q68" s="87">
        <v>7.0999999999999994E-2</v>
      </c>
      <c r="R68" s="88">
        <v>1.46</v>
      </c>
      <c r="S68" s="87">
        <v>0.72799999999999998</v>
      </c>
      <c r="T68" s="87">
        <v>0.74</v>
      </c>
      <c r="U68" s="87">
        <v>0.65200000000000002</v>
      </c>
      <c r="V68" s="89">
        <v>3.1</v>
      </c>
      <c r="W68" s="89">
        <v>14.3</v>
      </c>
      <c r="X68" s="43" t="s">
        <v>2</v>
      </c>
      <c r="Y68" s="43" t="s">
        <v>2</v>
      </c>
      <c r="Z68" s="43" t="s">
        <v>2</v>
      </c>
      <c r="AA68" s="43" t="s">
        <v>2</v>
      </c>
    </row>
    <row r="69" spans="1:27" ht="15" x14ac:dyDescent="0.25">
      <c r="A69" s="7">
        <v>79</v>
      </c>
      <c r="B69" s="23" t="s">
        <v>9</v>
      </c>
      <c r="C69" s="62" t="s">
        <v>1</v>
      </c>
      <c r="D69" s="24" t="s">
        <v>136</v>
      </c>
      <c r="E69" s="26">
        <f t="shared" si="0"/>
        <v>86.199999999999989</v>
      </c>
      <c r="F69" s="26">
        <v>0.8</v>
      </c>
      <c r="G69" s="26">
        <v>3.4</v>
      </c>
      <c r="H69" s="26">
        <v>12.8</v>
      </c>
      <c r="I69" s="26">
        <v>34.700000000000003</v>
      </c>
      <c r="J69" s="26">
        <v>89.6</v>
      </c>
      <c r="K69" s="26">
        <v>100</v>
      </c>
      <c r="L69" s="87">
        <v>0.24199999999999999</v>
      </c>
      <c r="M69" s="87">
        <v>0.33100000000000002</v>
      </c>
      <c r="N69" s="87">
        <v>0.42599999999999999</v>
      </c>
      <c r="O69" s="87">
        <v>0.33200000000000002</v>
      </c>
      <c r="P69" s="87">
        <v>0.33906150000000002</v>
      </c>
      <c r="Q69" s="87">
        <v>7.4999999999999997E-2</v>
      </c>
      <c r="R69" s="88">
        <v>1.55</v>
      </c>
      <c r="S69" s="87">
        <v>0.72599999999999998</v>
      </c>
      <c r="T69" s="87">
        <v>0.74199999999999999</v>
      </c>
      <c r="U69" s="87">
        <v>0.64500000000000002</v>
      </c>
      <c r="V69" s="89">
        <v>2.4</v>
      </c>
      <c r="W69" s="89">
        <v>10.8</v>
      </c>
      <c r="X69" s="43" t="s">
        <v>2</v>
      </c>
      <c r="Y69" s="43" t="s">
        <v>2</v>
      </c>
      <c r="Z69" s="43" t="s">
        <v>2</v>
      </c>
      <c r="AA69" s="43" t="s">
        <v>2</v>
      </c>
    </row>
    <row r="70" spans="1:27" ht="15" x14ac:dyDescent="0.25">
      <c r="A70" s="7">
        <v>20</v>
      </c>
      <c r="B70" s="23" t="s">
        <v>106</v>
      </c>
      <c r="C70" s="62" t="s">
        <v>1</v>
      </c>
      <c r="D70" s="24" t="s">
        <v>136</v>
      </c>
      <c r="E70" s="26">
        <f t="shared" si="0"/>
        <v>85.8</v>
      </c>
      <c r="F70" s="26">
        <v>0</v>
      </c>
      <c r="G70" s="26">
        <v>11.5</v>
      </c>
      <c r="H70" s="26">
        <v>40.4</v>
      </c>
      <c r="I70" s="26">
        <v>73.400000000000006</v>
      </c>
      <c r="J70" s="26">
        <v>97.3</v>
      </c>
      <c r="K70" s="26">
        <v>100</v>
      </c>
      <c r="L70" s="87">
        <v>0.20899999999999999</v>
      </c>
      <c r="M70" s="87">
        <v>0.26100000000000001</v>
      </c>
      <c r="N70" s="87">
        <v>0.36499999999999999</v>
      </c>
      <c r="O70" s="87">
        <v>0.27400000000000002</v>
      </c>
      <c r="P70" s="87">
        <v>0.27626900000000004</v>
      </c>
      <c r="Q70" s="87">
        <v>6.2E-2</v>
      </c>
      <c r="R70" s="88">
        <v>1.45</v>
      </c>
      <c r="S70" s="87">
        <v>0.72299999999999998</v>
      </c>
      <c r="T70" s="87">
        <v>0.72499999999999998</v>
      </c>
      <c r="U70" s="87">
        <v>0.64</v>
      </c>
      <c r="V70" s="89">
        <v>2.6</v>
      </c>
      <c r="W70" s="89">
        <v>14.9</v>
      </c>
      <c r="X70" s="43" t="s">
        <v>2</v>
      </c>
      <c r="Y70" s="43" t="s">
        <v>2</v>
      </c>
      <c r="Z70" s="43" t="s">
        <v>2</v>
      </c>
      <c r="AA70" s="43" t="s">
        <v>138</v>
      </c>
    </row>
    <row r="71" spans="1:27" ht="15" x14ac:dyDescent="0.25">
      <c r="A71" s="7">
        <v>70</v>
      </c>
      <c r="B71" s="23" t="s">
        <v>108</v>
      </c>
      <c r="C71" s="94" t="s">
        <v>3</v>
      </c>
      <c r="D71" s="24" t="s">
        <v>136</v>
      </c>
      <c r="E71" s="26">
        <f t="shared" si="0"/>
        <v>91.3</v>
      </c>
      <c r="F71" s="26">
        <v>0</v>
      </c>
      <c r="G71" s="26">
        <v>6.5</v>
      </c>
      <c r="H71" s="26">
        <v>28.7</v>
      </c>
      <c r="I71" s="26">
        <v>66.5</v>
      </c>
      <c r="J71" s="26">
        <v>97.8</v>
      </c>
      <c r="K71" s="26">
        <v>100</v>
      </c>
      <c r="L71" s="87">
        <v>0.221</v>
      </c>
      <c r="M71" s="87">
        <v>0.27700000000000002</v>
      </c>
      <c r="N71" s="87">
        <v>0.36299999999999999</v>
      </c>
      <c r="O71" s="87">
        <v>0.28499999999999998</v>
      </c>
      <c r="P71" s="87">
        <v>0.29030449999999997</v>
      </c>
      <c r="Q71" s="87">
        <v>5.7000000000000002E-2</v>
      </c>
      <c r="R71" s="88">
        <v>1.51</v>
      </c>
      <c r="S71" s="87">
        <v>0.72599999999999998</v>
      </c>
      <c r="T71" s="87">
        <v>0.74</v>
      </c>
      <c r="U71" s="87">
        <v>0.64600000000000002</v>
      </c>
      <c r="V71" s="89">
        <v>2.5</v>
      </c>
      <c r="W71" s="89">
        <v>14.3</v>
      </c>
      <c r="X71" s="43" t="s">
        <v>2</v>
      </c>
      <c r="Y71" s="43" t="s">
        <v>2</v>
      </c>
      <c r="Z71" s="43" t="s">
        <v>2</v>
      </c>
      <c r="AA71" s="43" t="s">
        <v>2</v>
      </c>
    </row>
    <row r="72" spans="1:27" ht="15" x14ac:dyDescent="0.25">
      <c r="A72" s="7">
        <v>74</v>
      </c>
      <c r="B72" s="23" t="s">
        <v>109</v>
      </c>
      <c r="C72" s="94" t="s">
        <v>3</v>
      </c>
      <c r="D72" s="24" t="s">
        <v>136</v>
      </c>
      <c r="E72" s="26">
        <f t="shared" ref="E72:E77" si="1">J72-G72</f>
        <v>87.3</v>
      </c>
      <c r="F72" s="26">
        <v>0</v>
      </c>
      <c r="G72" s="26">
        <v>12.4</v>
      </c>
      <c r="H72" s="26">
        <v>49.2</v>
      </c>
      <c r="I72" s="26">
        <v>88.7</v>
      </c>
      <c r="J72" s="26">
        <v>99.7</v>
      </c>
      <c r="K72" s="26">
        <v>100</v>
      </c>
      <c r="L72" s="87">
        <v>0.20799999999999999</v>
      </c>
      <c r="M72" s="87">
        <v>0.251</v>
      </c>
      <c r="N72" s="87">
        <v>0.30399999999999999</v>
      </c>
      <c r="O72" s="87">
        <v>0.254</v>
      </c>
      <c r="P72" s="87">
        <v>0.25476150000000003</v>
      </c>
      <c r="Q72" s="87">
        <v>4.1000000000000002E-2</v>
      </c>
      <c r="R72" s="88">
        <v>1.41</v>
      </c>
      <c r="S72" s="87">
        <v>0.71899999999999997</v>
      </c>
      <c r="T72" s="87">
        <v>0.69299999999999995</v>
      </c>
      <c r="U72" s="87">
        <v>0.63100000000000001</v>
      </c>
      <c r="V72" s="89">
        <v>2.5</v>
      </c>
      <c r="W72" s="89">
        <v>11</v>
      </c>
      <c r="X72" s="43" t="s">
        <v>2</v>
      </c>
      <c r="Y72" s="43" t="s">
        <v>2</v>
      </c>
      <c r="Z72" s="43" t="s">
        <v>2</v>
      </c>
      <c r="AA72" s="43" t="s">
        <v>138</v>
      </c>
    </row>
    <row r="73" spans="1:27" ht="15" x14ac:dyDescent="0.25">
      <c r="A73" s="7">
        <v>50</v>
      </c>
      <c r="B73" s="23" t="s">
        <v>110</v>
      </c>
      <c r="C73" s="94" t="s">
        <v>3</v>
      </c>
      <c r="D73" s="24" t="s">
        <v>136</v>
      </c>
      <c r="E73" s="26">
        <f t="shared" si="1"/>
        <v>89.3</v>
      </c>
      <c r="F73" s="26">
        <v>0</v>
      </c>
      <c r="G73" s="26">
        <v>2.5</v>
      </c>
      <c r="H73" s="26">
        <v>12.7</v>
      </c>
      <c r="I73" s="26">
        <v>36.6</v>
      </c>
      <c r="J73" s="26">
        <v>91.8</v>
      </c>
      <c r="K73" s="26">
        <v>100</v>
      </c>
      <c r="L73" s="87">
        <v>0.24299999999999999</v>
      </c>
      <c r="M73" s="87">
        <v>0.32500000000000001</v>
      </c>
      <c r="N73" s="87">
        <v>0.41799999999999998</v>
      </c>
      <c r="O73" s="87">
        <v>0.32800000000000001</v>
      </c>
      <c r="P73" s="87">
        <v>0.33538699999999999</v>
      </c>
      <c r="Q73" s="87">
        <v>6.7000000000000004E-2</v>
      </c>
      <c r="R73" s="88">
        <v>1.46</v>
      </c>
      <c r="S73" s="87">
        <v>0.72499999999999998</v>
      </c>
      <c r="T73" s="87">
        <v>0.74299999999999999</v>
      </c>
      <c r="U73" s="87">
        <v>0.64400000000000002</v>
      </c>
      <c r="V73" s="89">
        <v>1</v>
      </c>
      <c r="W73" s="89">
        <v>7.4</v>
      </c>
      <c r="X73" s="43" t="s">
        <v>2</v>
      </c>
      <c r="Y73" s="43" t="s">
        <v>2</v>
      </c>
      <c r="Z73" s="43" t="s">
        <v>138</v>
      </c>
      <c r="AA73" s="43" t="s">
        <v>2</v>
      </c>
    </row>
    <row r="74" spans="1:27" x14ac:dyDescent="0.3">
      <c r="A74" s="7">
        <v>77</v>
      </c>
      <c r="B74" s="23" t="s">
        <v>111</v>
      </c>
      <c r="C74" s="94" t="s">
        <v>3</v>
      </c>
      <c r="D74" s="24" t="s">
        <v>136</v>
      </c>
      <c r="E74" s="26">
        <f t="shared" si="1"/>
        <v>90.7</v>
      </c>
      <c r="F74" s="26">
        <v>0</v>
      </c>
      <c r="G74" s="26">
        <v>6.5</v>
      </c>
      <c r="H74" s="26">
        <v>26.3</v>
      </c>
      <c r="I74" s="26">
        <v>59.3</v>
      </c>
      <c r="J74" s="26">
        <v>97.2</v>
      </c>
      <c r="K74" s="26">
        <v>100</v>
      </c>
      <c r="L74" s="87">
        <v>0.222</v>
      </c>
      <c r="M74" s="87">
        <v>0.28499999999999998</v>
      </c>
      <c r="N74" s="87">
        <v>0.377</v>
      </c>
      <c r="O74" s="87">
        <v>0.29299999999999998</v>
      </c>
      <c r="P74" s="87">
        <v>0.29856050000000001</v>
      </c>
      <c r="Q74" s="87">
        <v>6.0999999999999999E-2</v>
      </c>
      <c r="R74" s="88">
        <v>1.41</v>
      </c>
      <c r="S74" s="87">
        <v>0.72399999999999998</v>
      </c>
      <c r="T74" s="87">
        <v>0.72399999999999998</v>
      </c>
      <c r="U74" s="87">
        <v>0.64300000000000002</v>
      </c>
      <c r="V74" s="89">
        <v>2.6</v>
      </c>
      <c r="W74" s="89">
        <v>17.3</v>
      </c>
      <c r="X74" s="43" t="s">
        <v>2</v>
      </c>
      <c r="Y74" s="43" t="s">
        <v>2</v>
      </c>
      <c r="Z74" s="43" t="s">
        <v>2</v>
      </c>
      <c r="AA74" s="43" t="s">
        <v>2</v>
      </c>
    </row>
    <row r="75" spans="1:27" x14ac:dyDescent="0.3">
      <c r="A75" s="7">
        <v>28</v>
      </c>
      <c r="B75" s="23" t="s">
        <v>112</v>
      </c>
      <c r="C75" s="94" t="s">
        <v>3</v>
      </c>
      <c r="D75" s="24" t="s">
        <v>136</v>
      </c>
      <c r="E75" s="26">
        <f t="shared" si="1"/>
        <v>66.400000000000006</v>
      </c>
      <c r="F75" s="26">
        <v>0.1</v>
      </c>
      <c r="G75" s="26">
        <v>21.5</v>
      </c>
      <c r="H75" s="26">
        <v>47.5</v>
      </c>
      <c r="I75" s="26">
        <v>71.599999999999994</v>
      </c>
      <c r="J75" s="26">
        <v>87.9</v>
      </c>
      <c r="K75" s="26">
        <v>98.8</v>
      </c>
      <c r="L75" s="87">
        <v>0.187</v>
      </c>
      <c r="M75" s="87">
        <v>0.254</v>
      </c>
      <c r="N75" s="87">
        <v>0.45500000000000002</v>
      </c>
      <c r="O75" s="87">
        <v>0.28399999999999997</v>
      </c>
      <c r="P75" s="87">
        <v>0.2840955</v>
      </c>
      <c r="Q75" s="87">
        <v>0.104</v>
      </c>
      <c r="R75" s="88">
        <v>1.42</v>
      </c>
      <c r="S75" s="87">
        <v>0.72599999999999998</v>
      </c>
      <c r="T75" s="87">
        <v>0.70699999999999996</v>
      </c>
      <c r="U75" s="87">
        <v>0.64800000000000002</v>
      </c>
      <c r="V75" s="89">
        <v>2.6</v>
      </c>
      <c r="W75" s="89">
        <v>18.100000000000001</v>
      </c>
      <c r="X75" s="43" t="s">
        <v>2</v>
      </c>
      <c r="Y75" s="43" t="s">
        <v>2</v>
      </c>
      <c r="Z75" s="43" t="s">
        <v>2</v>
      </c>
      <c r="AA75" s="43" t="s">
        <v>138</v>
      </c>
    </row>
    <row r="76" spans="1:27" x14ac:dyDescent="0.3">
      <c r="A76" s="7">
        <v>1</v>
      </c>
      <c r="B76" s="23" t="s">
        <v>113</v>
      </c>
      <c r="C76" s="94" t="s">
        <v>3</v>
      </c>
      <c r="D76" s="24" t="s">
        <v>136</v>
      </c>
      <c r="E76" s="26">
        <f t="shared" si="1"/>
        <v>90.399999999999991</v>
      </c>
      <c r="F76" s="26">
        <v>0</v>
      </c>
      <c r="G76" s="26">
        <v>9.1999999999999993</v>
      </c>
      <c r="H76" s="26">
        <v>40.1</v>
      </c>
      <c r="I76" s="26">
        <v>81.900000000000006</v>
      </c>
      <c r="J76" s="26">
        <v>99.6</v>
      </c>
      <c r="K76" s="26">
        <v>100</v>
      </c>
      <c r="L76" s="87">
        <v>0.214</v>
      </c>
      <c r="M76" s="87">
        <v>0.25900000000000001</v>
      </c>
      <c r="N76" s="87">
        <v>0.32</v>
      </c>
      <c r="O76" s="87">
        <v>0.26400000000000001</v>
      </c>
      <c r="P76" s="87">
        <v>0.26716949999999995</v>
      </c>
      <c r="Q76" s="87">
        <v>4.3999999999999997E-2</v>
      </c>
      <c r="R76" s="88">
        <v>1.44</v>
      </c>
      <c r="S76" s="87">
        <v>0.72299999999999998</v>
      </c>
      <c r="T76" s="87">
        <v>0.73199999999999998</v>
      </c>
      <c r="U76" s="87">
        <v>0.63900000000000001</v>
      </c>
      <c r="V76" s="89">
        <v>2.6</v>
      </c>
      <c r="W76" s="89">
        <v>10.1</v>
      </c>
      <c r="X76" s="43" t="s">
        <v>2</v>
      </c>
      <c r="Y76" s="43" t="s">
        <v>2</v>
      </c>
      <c r="Z76" s="43" t="s">
        <v>2</v>
      </c>
      <c r="AA76" s="43" t="s">
        <v>2</v>
      </c>
    </row>
    <row r="77" spans="1:27" x14ac:dyDescent="0.3">
      <c r="A77" s="7">
        <v>61</v>
      </c>
      <c r="B77" s="44" t="s">
        <v>115</v>
      </c>
      <c r="C77" s="95" t="s">
        <v>3</v>
      </c>
      <c r="D77" s="96" t="s">
        <v>136</v>
      </c>
      <c r="E77" s="49">
        <f t="shared" si="1"/>
        <v>90.6</v>
      </c>
      <c r="F77" s="49">
        <v>0</v>
      </c>
      <c r="G77" s="49">
        <v>4.4000000000000004</v>
      </c>
      <c r="H77" s="49">
        <v>20.399999999999999</v>
      </c>
      <c r="I77" s="49">
        <v>53.1</v>
      </c>
      <c r="J77" s="49">
        <v>95</v>
      </c>
      <c r="K77" s="49">
        <v>100</v>
      </c>
      <c r="L77" s="97">
        <v>0.23</v>
      </c>
      <c r="M77" s="97">
        <v>0.29499999999999998</v>
      </c>
      <c r="N77" s="97">
        <v>0.39600000000000002</v>
      </c>
      <c r="O77" s="97">
        <v>0.30399999999999999</v>
      </c>
      <c r="P77" s="97">
        <v>0.31139349999999999</v>
      </c>
      <c r="Q77" s="97">
        <v>6.5000000000000002E-2</v>
      </c>
      <c r="R77" s="98">
        <v>1.52</v>
      </c>
      <c r="S77" s="97">
        <v>0.72699999999999998</v>
      </c>
      <c r="T77" s="97">
        <v>0.75</v>
      </c>
      <c r="U77" s="97">
        <v>0.64800000000000002</v>
      </c>
      <c r="V77" s="49">
        <v>2.2000000000000002</v>
      </c>
      <c r="W77" s="49">
        <v>10.6</v>
      </c>
      <c r="X77" s="96" t="s">
        <v>2</v>
      </c>
      <c r="Y77" s="96" t="s">
        <v>2</v>
      </c>
      <c r="Z77" s="96" t="s">
        <v>2</v>
      </c>
      <c r="AA77" s="96" t="s">
        <v>2</v>
      </c>
    </row>
    <row r="78" spans="1:27" ht="6.75" customHeight="1" x14ac:dyDescent="0.3">
      <c r="A78" s="134"/>
      <c r="B78" s="63"/>
      <c r="C78" s="99"/>
      <c r="D78" s="62"/>
      <c r="E78" s="26"/>
      <c r="F78" s="26"/>
      <c r="G78" s="26"/>
      <c r="H78" s="26"/>
      <c r="I78" s="26"/>
      <c r="J78" s="26"/>
      <c r="K78" s="26"/>
      <c r="L78" s="87"/>
      <c r="M78" s="87"/>
      <c r="N78" s="87"/>
      <c r="O78" s="87"/>
      <c r="P78" s="100"/>
      <c r="Q78" s="87"/>
      <c r="R78" s="88"/>
      <c r="S78" s="87"/>
      <c r="T78" s="87"/>
      <c r="U78" s="87"/>
      <c r="V78" s="89"/>
      <c r="W78" s="89"/>
      <c r="X78" s="43"/>
      <c r="Y78" s="43"/>
      <c r="Z78" s="43"/>
      <c r="AA78" s="43"/>
    </row>
    <row r="79" spans="1:27" x14ac:dyDescent="0.3">
      <c r="A79" s="154" t="s">
        <v>144</v>
      </c>
      <c r="B79" s="154"/>
      <c r="C79" s="117" t="s">
        <v>116</v>
      </c>
      <c r="D79" s="142"/>
      <c r="E79" s="118">
        <f>SUBTOTAL(2,E7:E77)</f>
        <v>71</v>
      </c>
      <c r="F79" s="118">
        <f>SUBTOTAL(2,F7:F77)</f>
        <v>71</v>
      </c>
      <c r="G79" s="118">
        <f t="shared" ref="G79:Y79" si="2">SUBTOTAL(2,G7:G77)</f>
        <v>71</v>
      </c>
      <c r="H79" s="118">
        <f t="shared" si="2"/>
        <v>71</v>
      </c>
      <c r="I79" s="118">
        <f t="shared" si="2"/>
        <v>71</v>
      </c>
      <c r="J79" s="118">
        <f t="shared" si="2"/>
        <v>71</v>
      </c>
      <c r="K79" s="118">
        <f t="shared" si="2"/>
        <v>71</v>
      </c>
      <c r="L79" s="118">
        <f t="shared" si="2"/>
        <v>71</v>
      </c>
      <c r="M79" s="118">
        <f t="shared" si="2"/>
        <v>71</v>
      </c>
      <c r="N79" s="118">
        <f t="shared" si="2"/>
        <v>71</v>
      </c>
      <c r="O79" s="118">
        <f t="shared" si="2"/>
        <v>71</v>
      </c>
      <c r="P79" s="118">
        <f t="shared" si="2"/>
        <v>71</v>
      </c>
      <c r="Q79" s="118">
        <f t="shared" si="2"/>
        <v>71</v>
      </c>
      <c r="R79" s="118">
        <f t="shared" si="2"/>
        <v>70</v>
      </c>
      <c r="S79" s="118">
        <f t="shared" si="2"/>
        <v>71</v>
      </c>
      <c r="T79" s="118">
        <f t="shared" si="2"/>
        <v>71</v>
      </c>
      <c r="U79" s="118">
        <f t="shared" si="2"/>
        <v>71</v>
      </c>
      <c r="V79" s="118">
        <f t="shared" si="2"/>
        <v>71</v>
      </c>
      <c r="W79" s="118">
        <f t="shared" si="2"/>
        <v>71</v>
      </c>
      <c r="X79" s="118">
        <f t="shared" si="2"/>
        <v>2</v>
      </c>
      <c r="Y79" s="118">
        <f t="shared" si="2"/>
        <v>1</v>
      </c>
      <c r="Z79" s="130"/>
      <c r="AA79" s="143" t="s">
        <v>116</v>
      </c>
    </row>
    <row r="80" spans="1:27" x14ac:dyDescent="0.3">
      <c r="A80" s="155" t="s">
        <v>144</v>
      </c>
      <c r="B80" s="155"/>
      <c r="C80" s="106" t="s">
        <v>117</v>
      </c>
      <c r="D80" s="62"/>
      <c r="E80" s="34">
        <f>SUBTOTAL(1,E7:E77)</f>
        <v>88.374647887323917</v>
      </c>
      <c r="F80" s="34">
        <f>SUBTOTAL(1,F7:F77)</f>
        <v>0.50422535211267627</v>
      </c>
      <c r="G80" s="34">
        <f>SUBTOTAL(1,G7:G77)</f>
        <v>18.959154929577473</v>
      </c>
      <c r="H80" s="34">
        <f>SUBTOTAL(1,H7:H77)</f>
        <v>36.09859154929579</v>
      </c>
      <c r="I80" s="34">
        <f t="shared" ref="I80:Y80" si="3">SUBTOTAL(1,I7:I77)</f>
        <v>62.269014084507049</v>
      </c>
      <c r="J80" s="34">
        <f t="shared" si="3"/>
        <v>94.530985915492991</v>
      </c>
      <c r="K80" s="34">
        <f t="shared" si="3"/>
        <v>99.02535211267606</v>
      </c>
      <c r="L80" s="34">
        <f t="shared" si="3"/>
        <v>0.21530985915492953</v>
      </c>
      <c r="M80" s="35">
        <f t="shared" si="3"/>
        <v>0.2781971830985917</v>
      </c>
      <c r="N80" s="34">
        <f t="shared" si="3"/>
        <v>0.36425352112676052</v>
      </c>
      <c r="O80" s="35">
        <f t="shared" si="3"/>
        <v>0.28439436619718317</v>
      </c>
      <c r="P80" s="35">
        <f t="shared" si="3"/>
        <v>0.28826753814034656</v>
      </c>
      <c r="Q80" s="34">
        <f t="shared" si="3"/>
        <v>5.8873239436619727E-2</v>
      </c>
      <c r="R80" s="34">
        <f t="shared" si="3"/>
        <v>1.4711428571428573</v>
      </c>
      <c r="S80" s="34">
        <f t="shared" si="3"/>
        <v>0.72391549295774626</v>
      </c>
      <c r="T80" s="34">
        <f t="shared" si="3"/>
        <v>0.72209859154929557</v>
      </c>
      <c r="U80" s="34">
        <f t="shared" si="3"/>
        <v>0.64109859154929594</v>
      </c>
      <c r="V80" s="34">
        <f t="shared" si="3"/>
        <v>3.1436619718309862</v>
      </c>
      <c r="W80" s="25">
        <f t="shared" si="3"/>
        <v>23.663380281690134</v>
      </c>
      <c r="X80" s="25">
        <f t="shared" si="3"/>
        <v>7.5</v>
      </c>
      <c r="Y80" s="25">
        <f t="shared" si="3"/>
        <v>9.8000000000000007</v>
      </c>
      <c r="Z80" s="107"/>
      <c r="AA80" s="144" t="s">
        <v>117</v>
      </c>
    </row>
    <row r="81" spans="1:27" x14ac:dyDescent="0.3">
      <c r="A81" s="154" t="s">
        <v>144</v>
      </c>
      <c r="B81" s="154"/>
      <c r="C81" s="117" t="s">
        <v>118</v>
      </c>
      <c r="D81" s="142"/>
      <c r="E81" s="145">
        <f>SUBTOTAL(5,E7:E77)</f>
        <v>66.400000000000006</v>
      </c>
      <c r="F81" s="145">
        <f>SUBTOTAL(5,F7:F77)</f>
        <v>0</v>
      </c>
      <c r="G81" s="145">
        <f>SUBTOTAL(5,G7:G77)</f>
        <v>0</v>
      </c>
      <c r="H81" s="145">
        <f>SUBTOTAL(5,H7:H77)</f>
        <v>0</v>
      </c>
      <c r="I81" s="145">
        <f t="shared" ref="I81:Y81" si="4">SUBTOTAL(5,I7:I77)</f>
        <v>0</v>
      </c>
      <c r="J81" s="145">
        <f t="shared" si="4"/>
        <v>1.8</v>
      </c>
      <c r="K81" s="145">
        <f t="shared" si="4"/>
        <v>34</v>
      </c>
      <c r="L81" s="145">
        <f t="shared" si="4"/>
        <v>0.113</v>
      </c>
      <c r="M81" s="146">
        <f t="shared" si="4"/>
        <v>0.158</v>
      </c>
      <c r="N81" s="145">
        <f t="shared" si="4"/>
        <v>0.216</v>
      </c>
      <c r="O81" s="146">
        <f t="shared" si="4"/>
        <v>0.16200000000000001</v>
      </c>
      <c r="P81" s="146">
        <f t="shared" si="4"/>
        <v>0.16421550000000004</v>
      </c>
      <c r="Q81" s="145">
        <f t="shared" si="4"/>
        <v>3.5999999999999997E-2</v>
      </c>
      <c r="R81" s="145">
        <f t="shared" si="4"/>
        <v>1.33</v>
      </c>
      <c r="S81" s="145">
        <f t="shared" si="4"/>
        <v>0.70799999999999996</v>
      </c>
      <c r="T81" s="145">
        <f t="shared" si="4"/>
        <v>0.61199999999999999</v>
      </c>
      <c r="U81" s="145">
        <f t="shared" si="4"/>
        <v>0.60699999999999998</v>
      </c>
      <c r="V81" s="145">
        <f t="shared" si="4"/>
        <v>0.6</v>
      </c>
      <c r="W81" s="145">
        <f t="shared" si="4"/>
        <v>3.1</v>
      </c>
      <c r="X81" s="145">
        <f t="shared" si="4"/>
        <v>7.5</v>
      </c>
      <c r="Y81" s="145">
        <f t="shared" si="4"/>
        <v>9.8000000000000007</v>
      </c>
      <c r="Z81" s="130"/>
      <c r="AA81" s="143" t="s">
        <v>118</v>
      </c>
    </row>
    <row r="82" spans="1:27" x14ac:dyDescent="0.3">
      <c r="A82" s="155" t="s">
        <v>144</v>
      </c>
      <c r="B82" s="155"/>
      <c r="C82" s="106" t="s">
        <v>119</v>
      </c>
      <c r="D82" s="62"/>
      <c r="E82" s="34">
        <f>SUBTOTAL(4,E7:E77)</f>
        <v>98.2</v>
      </c>
      <c r="F82" s="34">
        <f>SUBTOTAL(4,F7:F77)</f>
        <v>5.6</v>
      </c>
      <c r="G82" s="34">
        <f>SUBTOTAL(4,G7:G77)</f>
        <v>88</v>
      </c>
      <c r="H82" s="34">
        <f>SUBTOTAL(4,H7:H77)</f>
        <v>98.5</v>
      </c>
      <c r="I82" s="34">
        <f t="shared" ref="I82:Y82" si="5">SUBTOTAL(4,I7:I77)</f>
        <v>99.9</v>
      </c>
      <c r="J82" s="34">
        <f t="shared" si="5"/>
        <v>100</v>
      </c>
      <c r="K82" s="34">
        <f t="shared" si="5"/>
        <v>100</v>
      </c>
      <c r="L82" s="34">
        <f t="shared" si="5"/>
        <v>0.496</v>
      </c>
      <c r="M82" s="35">
        <f t="shared" si="5"/>
        <v>0.65800000000000003</v>
      </c>
      <c r="N82" s="34">
        <f t="shared" si="5"/>
        <v>0.84699999999999998</v>
      </c>
      <c r="O82" s="35">
        <f t="shared" si="5"/>
        <v>0.66600000000000004</v>
      </c>
      <c r="P82" s="35">
        <f t="shared" si="5"/>
        <v>0.64209070796460177</v>
      </c>
      <c r="Q82" s="34">
        <f t="shared" si="5"/>
        <v>0.13400000000000001</v>
      </c>
      <c r="R82" s="34">
        <f t="shared" si="5"/>
        <v>1.59</v>
      </c>
      <c r="S82" s="34">
        <f t="shared" si="5"/>
        <v>0.73599999999999999</v>
      </c>
      <c r="T82" s="34">
        <f t="shared" si="5"/>
        <v>0.76700000000000002</v>
      </c>
      <c r="U82" s="34">
        <f t="shared" si="5"/>
        <v>0.66800000000000004</v>
      </c>
      <c r="V82" s="34">
        <f t="shared" si="5"/>
        <v>11.6</v>
      </c>
      <c r="W82" s="34">
        <f t="shared" si="5"/>
        <v>86.9</v>
      </c>
      <c r="X82" s="34">
        <f t="shared" si="5"/>
        <v>7.5</v>
      </c>
      <c r="Y82" s="34">
        <f t="shared" si="5"/>
        <v>9.8000000000000007</v>
      </c>
      <c r="Z82" s="107"/>
      <c r="AA82" s="144" t="s">
        <v>119</v>
      </c>
    </row>
    <row r="83" spans="1:27" x14ac:dyDescent="0.3">
      <c r="A83" s="134"/>
      <c r="B83" s="135"/>
      <c r="C83" s="136"/>
      <c r="D83" s="134"/>
      <c r="E83" s="138"/>
      <c r="F83" s="138"/>
      <c r="G83" s="138"/>
      <c r="H83" s="138"/>
      <c r="I83" s="139"/>
      <c r="J83" s="139"/>
      <c r="K83" s="139"/>
      <c r="L83" s="140"/>
      <c r="M83" s="140"/>
      <c r="N83" s="140"/>
      <c r="O83" s="140"/>
      <c r="P83" s="140"/>
      <c r="Q83" s="140"/>
      <c r="R83" s="141"/>
      <c r="S83" s="140"/>
      <c r="T83" s="140"/>
      <c r="U83" s="140"/>
      <c r="V83" s="139"/>
      <c r="W83" s="139"/>
      <c r="X83" s="137"/>
      <c r="Y83" s="137"/>
      <c r="Z83" s="137"/>
      <c r="AA83" s="137"/>
    </row>
    <row r="84" spans="1:27" x14ac:dyDescent="0.3">
      <c r="E84" s="26"/>
      <c r="V84" s="89"/>
    </row>
    <row r="85" spans="1:27" x14ac:dyDescent="0.3">
      <c r="E85" s="26"/>
      <c r="V85" s="89"/>
    </row>
    <row r="86" spans="1:27" x14ac:dyDescent="0.3">
      <c r="E86" s="26"/>
      <c r="V86" s="89"/>
    </row>
    <row r="87" spans="1:27" x14ac:dyDescent="0.3">
      <c r="E87" s="26"/>
      <c r="V87" s="89"/>
    </row>
    <row r="88" spans="1:27" x14ac:dyDescent="0.3">
      <c r="E88" s="26"/>
      <c r="V88" s="89"/>
    </row>
    <row r="89" spans="1:27" x14ac:dyDescent="0.3">
      <c r="E89" s="26"/>
      <c r="V89" s="89"/>
    </row>
    <row r="90" spans="1:27" x14ac:dyDescent="0.3">
      <c r="E90" s="26"/>
      <c r="V90" s="89"/>
    </row>
    <row r="91" spans="1:27" x14ac:dyDescent="0.3">
      <c r="E91" s="26"/>
      <c r="V91" s="89"/>
    </row>
    <row r="93" spans="1:27" x14ac:dyDescent="0.3">
      <c r="E93" s="25"/>
      <c r="V93" s="25"/>
    </row>
    <row r="95" spans="1:27" x14ac:dyDescent="0.3">
      <c r="E95" s="26"/>
    </row>
    <row r="96" spans="1:27" x14ac:dyDescent="0.3">
      <c r="E96" s="26"/>
    </row>
    <row r="97" spans="5:5" x14ac:dyDescent="0.3">
      <c r="E97" s="26"/>
    </row>
    <row r="98" spans="5:5" x14ac:dyDescent="0.3">
      <c r="E98" s="26"/>
    </row>
    <row r="99" spans="5:5" x14ac:dyDescent="0.3">
      <c r="E99" s="26"/>
    </row>
    <row r="100" spans="5:5" x14ac:dyDescent="0.3">
      <c r="E100" s="26"/>
    </row>
    <row r="101" spans="5:5" x14ac:dyDescent="0.3">
      <c r="E101" s="26"/>
    </row>
    <row r="102" spans="5:5" x14ac:dyDescent="0.3">
      <c r="E102" s="26"/>
    </row>
    <row r="103" spans="5:5" x14ac:dyDescent="0.3">
      <c r="E103" s="26"/>
    </row>
    <row r="104" spans="5:5" x14ac:dyDescent="0.3">
      <c r="E104" s="26"/>
    </row>
    <row r="105" spans="5:5" x14ac:dyDescent="0.3">
      <c r="E105" s="26"/>
    </row>
    <row r="106" spans="5:5" x14ac:dyDescent="0.3">
      <c r="E106" s="26"/>
    </row>
    <row r="107" spans="5:5" x14ac:dyDescent="0.3">
      <c r="E107" s="26"/>
    </row>
    <row r="108" spans="5:5" x14ac:dyDescent="0.3">
      <c r="E108" s="26"/>
    </row>
    <row r="109" spans="5:5" x14ac:dyDescent="0.3">
      <c r="E109" s="26"/>
    </row>
    <row r="110" spans="5:5" x14ac:dyDescent="0.3">
      <c r="E110" s="26"/>
    </row>
    <row r="111" spans="5:5" x14ac:dyDescent="0.3">
      <c r="E111" s="26"/>
    </row>
    <row r="112" spans="5:5" x14ac:dyDescent="0.3">
      <c r="E112" s="26"/>
    </row>
    <row r="113" spans="5:5" x14ac:dyDescent="0.3">
      <c r="E113" s="26"/>
    </row>
    <row r="114" spans="5:5" x14ac:dyDescent="0.3">
      <c r="E114" s="26"/>
    </row>
    <row r="115" spans="5:5" x14ac:dyDescent="0.3">
      <c r="E115" s="26"/>
    </row>
    <row r="116" spans="5:5" x14ac:dyDescent="0.3">
      <c r="E116" s="26"/>
    </row>
    <row r="117" spans="5:5" x14ac:dyDescent="0.3">
      <c r="E117" s="26"/>
    </row>
    <row r="118" spans="5:5" x14ac:dyDescent="0.3">
      <c r="E118" s="26"/>
    </row>
    <row r="119" spans="5:5" x14ac:dyDescent="0.3">
      <c r="E119" s="26"/>
    </row>
    <row r="120" spans="5:5" x14ac:dyDescent="0.3">
      <c r="E120" s="26"/>
    </row>
    <row r="121" spans="5:5" x14ac:dyDescent="0.3">
      <c r="E121" s="26"/>
    </row>
    <row r="122" spans="5:5" x14ac:dyDescent="0.3">
      <c r="E122" s="26"/>
    </row>
    <row r="123" spans="5:5" x14ac:dyDescent="0.3">
      <c r="E123" s="26"/>
    </row>
    <row r="124" spans="5:5" x14ac:dyDescent="0.3">
      <c r="E124" s="26"/>
    </row>
    <row r="125" spans="5:5" x14ac:dyDescent="0.3">
      <c r="E125" s="26"/>
    </row>
    <row r="126" spans="5:5" x14ac:dyDescent="0.3">
      <c r="E126" s="26"/>
    </row>
    <row r="127" spans="5:5" x14ac:dyDescent="0.3">
      <c r="E127" s="26"/>
    </row>
    <row r="128" spans="5:5" x14ac:dyDescent="0.3">
      <c r="E128" s="26"/>
    </row>
    <row r="129" spans="5:5" x14ac:dyDescent="0.3">
      <c r="E129" s="26"/>
    </row>
    <row r="130" spans="5:5" x14ac:dyDescent="0.3">
      <c r="E130" s="26"/>
    </row>
    <row r="131" spans="5:5" x14ac:dyDescent="0.3">
      <c r="E131" s="26"/>
    </row>
    <row r="132" spans="5:5" x14ac:dyDescent="0.3">
      <c r="E132" s="26"/>
    </row>
    <row r="133" spans="5:5" x14ac:dyDescent="0.3">
      <c r="E133" s="26"/>
    </row>
    <row r="134" spans="5:5" x14ac:dyDescent="0.3">
      <c r="E134" s="26"/>
    </row>
    <row r="135" spans="5:5" x14ac:dyDescent="0.3">
      <c r="E135" s="26"/>
    </row>
    <row r="136" spans="5:5" x14ac:dyDescent="0.3">
      <c r="E136" s="26"/>
    </row>
    <row r="137" spans="5:5" x14ac:dyDescent="0.3">
      <c r="E137" s="26"/>
    </row>
    <row r="138" spans="5:5" x14ac:dyDescent="0.3">
      <c r="E138" s="26"/>
    </row>
    <row r="139" spans="5:5" x14ac:dyDescent="0.3">
      <c r="E139" s="26"/>
    </row>
    <row r="140" spans="5:5" x14ac:dyDescent="0.3">
      <c r="E140" s="26"/>
    </row>
    <row r="141" spans="5:5" x14ac:dyDescent="0.3">
      <c r="E141" s="26"/>
    </row>
    <row r="142" spans="5:5" x14ac:dyDescent="0.3">
      <c r="E142" s="26"/>
    </row>
    <row r="143" spans="5:5" x14ac:dyDescent="0.3">
      <c r="E143" s="26"/>
    </row>
    <row r="144" spans="5:5" x14ac:dyDescent="0.3">
      <c r="E144" s="26"/>
    </row>
    <row r="145" spans="5:6" x14ac:dyDescent="0.3">
      <c r="E145" s="26"/>
    </row>
    <row r="146" spans="5:6" x14ac:dyDescent="0.3">
      <c r="E146" s="26"/>
    </row>
    <row r="147" spans="5:6" x14ac:dyDescent="0.3">
      <c r="E147" s="26"/>
    </row>
    <row r="148" spans="5:6" x14ac:dyDescent="0.3">
      <c r="E148" s="26"/>
    </row>
    <row r="149" spans="5:6" x14ac:dyDescent="0.3">
      <c r="E149" s="26"/>
    </row>
    <row r="150" spans="5:6" x14ac:dyDescent="0.3">
      <c r="E150" s="26"/>
    </row>
    <row r="151" spans="5:6" x14ac:dyDescent="0.3">
      <c r="E151" s="26"/>
    </row>
    <row r="153" spans="5:6" x14ac:dyDescent="0.3">
      <c r="E153" s="25" t="e">
        <f>AVERAGE(E95:E151)</f>
        <v>#DIV/0!</v>
      </c>
      <c r="F153" s="8">
        <f>SUM(F95:F151)</f>
        <v>0</v>
      </c>
    </row>
  </sheetData>
  <mergeCells count="14">
    <mergeCell ref="A2:AA2"/>
    <mergeCell ref="A79:B79"/>
    <mergeCell ref="A80:B80"/>
    <mergeCell ref="A81:B81"/>
    <mergeCell ref="A82:B82"/>
    <mergeCell ref="D4:D5"/>
    <mergeCell ref="Z4:Z5"/>
    <mergeCell ref="AA4:AA5"/>
    <mergeCell ref="F4:K4"/>
    <mergeCell ref="L4:Q4"/>
    <mergeCell ref="R4:R5"/>
    <mergeCell ref="S4:U4"/>
    <mergeCell ref="V4:Y4"/>
    <mergeCell ref="E4:E5"/>
  </mergeCells>
  <printOptions horizontalCentered="1"/>
  <pageMargins left="0.2" right="0.2" top="0.75" bottom="0.75" header="0.3" footer="0.3"/>
  <pageSetup scale="10" fitToHeight="2" orientation="landscape" r:id="rId1"/>
  <headerFooter>
    <oddHeader>&amp;Z&amp;F</oddHeader>
    <oddFooter>&amp;L&amp;A&amp;CPage 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emination_x0020_Date xmlns="1720e262-164b-42d9-b8f5-1c971da2b9e2" xsi:nil="true"/>
    <RoutingRuleDescription xmlns="http://schemas.microsoft.com/sharepoint/v3">BAO approved tables with author revisions</RoutingRuleDescription>
    <IP_x0020_Number xmlns="1720e262-164b-42d9-b8f5-1c971da2b9e2">IP-077776</IP_x0020_Number>
    <Document_x0020_Type xmlns="1720e262-164b-42d9-b8f5-1c971da2b9e2">Other</Document_x0020_Type>
    <Del_Flag xmlns="1720e262-164b-42d9-b8f5-1c971da2b9e2">false</Del_Flag>
    <_dlc_DocId xmlns="1720e262-164b-42d9-b8f5-1c971da2b9e2">IP000000-33-581650</_dlc_DocId>
    <_dlc_DocIdUrl xmlns="1720e262-164b-42d9-b8f5-1c971da2b9e2">
      <Url>https://ipds.usgs.gov/_layouts/DocIdRedir.aspx?ID=IP000000-33-581650</Url>
      <Description>IP000000-33-581650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35575C2E16DD4180F647D41F93EB12" ma:contentTypeVersion="52" ma:contentTypeDescription="Create a new document." ma:contentTypeScope="" ma:versionID="31ea5b766245cb6c8e0d8dcb6411b84e">
  <xsd:schema xmlns:xsd="http://www.w3.org/2001/XMLSchema" xmlns:xs="http://www.w3.org/2001/XMLSchema" xmlns:p="http://schemas.microsoft.com/office/2006/metadata/properties" xmlns:ns1="http://schemas.microsoft.com/sharepoint/v3" xmlns:ns2="1720e262-164b-42d9-b8f5-1c971da2b9e2" targetNamespace="http://schemas.microsoft.com/office/2006/metadata/properties" ma:root="true" ma:fieldsID="33a2e4b0f6ce93ae8e0a3db706539887" ns1:_="" ns2:_="">
    <xsd:import namespace="http://schemas.microsoft.com/sharepoint/v3"/>
    <xsd:import namespace="1720e262-164b-42d9-b8f5-1c971da2b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el_Flag" minOccurs="0"/>
                <xsd:element ref="ns2:IP_x0020_Number" minOccurs="0"/>
                <xsd:element ref="ns2:Document_x0020_Type"/>
                <xsd:element ref="ns1:RoutingRuleDescription" minOccurs="0"/>
                <xsd:element ref="ns2:Disemination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4" nillable="true" ma:displayName="Description" ma:internalName="Description0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0e262-164b-42d9-b8f5-1c971da2b9e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el_Flag" ma:index="11" nillable="true" ma:displayName="Del_Flag" ma:default="0" ma:description="When set indicates list item can be deleted" ma:internalName="Del_Flag">
      <xsd:simpleType>
        <xsd:restriction base="dms:Boolean"/>
      </xsd:simpleType>
    </xsd:element>
    <xsd:element name="IP_x0020_Number" ma:index="12" nillable="true" ma:displayName="IP Number" ma:indexed="true" ma:internalName="IP_x0020_Number">
      <xsd:simpleType>
        <xsd:restriction base="dms:Text"/>
      </xsd:simpleType>
    </xsd:element>
    <xsd:element name="Document_x0020_Type" ma:index="13" ma:displayName="Document Type" ma:default="Author's original manuscript" ma:description="" ma:format="Dropdown" ma:internalName="Document_x0020_Type">
      <xsd:simpleType>
        <xsd:restriction base="dms:Choice">
          <xsd:enumeration value="Author's original manuscript"/>
          <xsd:enumeration value="SPN edited manuscript"/>
          <xsd:enumeration value="Peer review"/>
          <xsd:enumeration value="Peer review reconciliation"/>
          <xsd:enumeration value="Final manuscript for Bureau approval"/>
          <xsd:enumeration value="Final BAO approved manuscript"/>
          <xsd:enumeration value="IPPA"/>
          <xsd:enumeration value="Accepted Manuscript (only .docx file)"/>
          <xsd:enumeration value="Other"/>
        </xsd:restriction>
      </xsd:simpleType>
    </xsd:element>
    <xsd:element name="Disemination_x0020_Date" ma:index="16" nillable="true" ma:displayName="Disemination Date" ma:internalName="Disemination_x0020_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Working 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0DC954-EE9B-4887-A84F-F9E00F4B347B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1720e262-164b-42d9-b8f5-1c971da2b9e2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9E10355-636F-4972-AFA5-345E7635C0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21F188-8CFA-4954-A730-260608A001D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9FD0E8B-8BBC-4A79-B02D-8ABE83F5F4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720e262-164b-42d9-b8f5-1c971da2b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Table 6-A</vt:lpstr>
      <vt:lpstr>Table 6-B</vt:lpstr>
      <vt:lpstr>'Table 6-A'!Print_Area</vt:lpstr>
      <vt:lpstr>'Table 6-B'!Print_Area</vt:lpstr>
      <vt:lpstr>'Table 6-A'!Print_Titles</vt:lpstr>
      <vt:lpstr>'Table 6-B'!Print_Titles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Zelt, Ronald B.</dc:creator>
  <cp:lastModifiedBy>Felicia D Dodd</cp:lastModifiedBy>
  <cp:lastPrinted>2016-12-21T17:43:29Z</cp:lastPrinted>
  <dcterms:created xsi:type="dcterms:W3CDTF">2015-12-09T21:00:06Z</dcterms:created>
  <dcterms:modified xsi:type="dcterms:W3CDTF">2017-11-16T18:10:32Z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0x010100C535575C2E16DD4180F647D41F93EB12</vt:lpwstr>
  </property>
  <property fmtid="{D5CDD505-2E9C-101B-9397-08002B2CF9AE}" pid="3" name="ItemRetentionFormula">
    <vt:lpwstr/>
  </property>
  <property fmtid="{D5CDD505-2E9C-101B-9397-08002B2CF9AE}" pid="4" name="_dlc_policyId">
    <vt:lpwstr/>
  </property>
  <property fmtid="{D5CDD505-2E9C-101B-9397-08002B2CF9AE}" pid="5" name="_dlc_DocIdItemGuid">
    <vt:lpwstr>34be4be7-0d99-48f1-9bd0-a8faf41bca22</vt:lpwstr>
  </property>
</Properties>
</file>