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OREGON\ORWSC\tac18-1203_NutrientLoads\Approval\"/>
    </mc:Choice>
  </mc:AlternateContent>
  <bookViews>
    <workbookView xWindow="27540" yWindow="75" windowWidth="24780" windowHeight="11130" tabRatio="542"/>
  </bookViews>
  <sheets>
    <sheet name="Title" sheetId="1" r:id="rId1"/>
    <sheet name="Summary" sheetId="2" r:id="rId2"/>
    <sheet name="Total, Dissolved Nutrients" sheetId="3" r:id="rId3"/>
    <sheet name="Chlorophyll" sheetId="4" r:id="rId4"/>
    <sheet name="BOD" sheetId="5" r:id="rId5"/>
    <sheet name="DOC" sheetId="6" r:id="rId6"/>
    <sheet name="TPCN" sheetId="7" r:id="rId7"/>
    <sheet name="Sheet2" sheetId="9" r:id="rId8"/>
  </sheets>
  <definedNames>
    <definedName name="_Toc512513316" localSheetId="0">Title!$A$5</definedName>
    <definedName name="_xlnm.Print_Area" localSheetId="1">Summary!$A$1:$H$12</definedName>
    <definedName name="Z_1D75F8A4_1BC6_460E_956D_527D312C5D8D_.wvu.PrintArea" localSheetId="1" hidden="1">Summary!$A$1:$H$12</definedName>
  </definedNames>
  <calcPr calcId="171027"/>
  <customWorkbookViews>
    <customWorkbookView name="seldridge - Personal View" guid="{1D75F8A4-1BC6-460E-956D-527D312C5D8D}" mergeInterval="0" personalView="1" maximized="1" xWindow="1" yWindow="1" windowWidth="1641" windowHeight="257" activeSheetId="2"/>
  </customWorkbookViews>
</workbook>
</file>

<file path=xl/calcChain.xml><?xml version="1.0" encoding="utf-8"?>
<calcChain xmlns="http://schemas.openxmlformats.org/spreadsheetml/2006/main">
  <c r="W28" i="3" l="1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27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4" i="3"/>
  <c r="AK115" i="3" l="1"/>
  <c r="N111" i="4"/>
  <c r="I12" i="2" s="1"/>
  <c r="S30" i="7" l="1"/>
  <c r="S29" i="7"/>
  <c r="S28" i="7"/>
  <c r="R30" i="7"/>
  <c r="R29" i="7"/>
  <c r="R28" i="7"/>
  <c r="P28" i="7"/>
  <c r="I17" i="2" s="1"/>
  <c r="O28" i="7"/>
  <c r="M28" i="7"/>
  <c r="L28" i="7"/>
  <c r="X90" i="5"/>
  <c r="V93" i="5"/>
  <c r="U93" i="5"/>
  <c r="V92" i="5"/>
  <c r="U92" i="5"/>
  <c r="V91" i="5"/>
  <c r="U91" i="5"/>
  <c r="V90" i="5"/>
  <c r="U90" i="5"/>
  <c r="S90" i="5"/>
  <c r="G14" i="2" s="1"/>
  <c r="R90" i="5"/>
  <c r="G13" i="2" s="1"/>
  <c r="P90" i="5"/>
  <c r="O90" i="5"/>
  <c r="M90" i="5"/>
  <c r="L90" i="5"/>
  <c r="G70" i="5"/>
  <c r="S111" i="4" l="1"/>
  <c r="R111" i="4"/>
  <c r="S110" i="4"/>
  <c r="R110" i="4"/>
  <c r="S109" i="4"/>
  <c r="R109" i="4"/>
  <c r="O111" i="4"/>
  <c r="L111" i="4"/>
  <c r="K111" i="4"/>
  <c r="AN116" i="3" l="1"/>
  <c r="AM116" i="3"/>
  <c r="AN115" i="3"/>
  <c r="AM115" i="3"/>
  <c r="AL114" i="3"/>
  <c r="AL115" i="3"/>
  <c r="AL116" i="3"/>
  <c r="AK116" i="3"/>
  <c r="M9" i="2" s="1"/>
  <c r="AJ116" i="3"/>
  <c r="AJ115" i="3"/>
  <c r="AG114" i="3"/>
  <c r="AF114" i="3"/>
  <c r="AE114" i="3"/>
  <c r="AD114" i="3"/>
  <c r="AC114" i="3"/>
  <c r="Y114" i="3"/>
  <c r="AA114" i="3"/>
  <c r="Z114" i="3"/>
  <c r="X114" i="3"/>
  <c r="W114" i="3"/>
  <c r="U114" i="3"/>
  <c r="T114" i="3"/>
  <c r="R114" i="3"/>
  <c r="Q114" i="3"/>
  <c r="AP116" i="3" l="1"/>
  <c r="AQ116" i="3"/>
  <c r="AR116" i="3"/>
  <c r="AS116" i="3"/>
  <c r="AT116" i="3"/>
  <c r="AP115" i="3"/>
  <c r="AQ115" i="3"/>
  <c r="AR115" i="3"/>
  <c r="AS115" i="3"/>
  <c r="AT115" i="3"/>
  <c r="J29" i="6" l="1"/>
  <c r="H29" i="6"/>
  <c r="AA12" i="2" l="1"/>
  <c r="W12" i="2"/>
  <c r="U12" i="2"/>
  <c r="D17" i="2"/>
  <c r="D16" i="2"/>
  <c r="E16" i="2" s="1"/>
  <c r="D12" i="2"/>
  <c r="E12" i="2" l="1"/>
  <c r="L12" i="2"/>
  <c r="L17" i="2"/>
  <c r="E17" i="2"/>
  <c r="B15" i="2"/>
  <c r="Y13" i="2"/>
  <c r="Y14" i="2"/>
  <c r="Y93" i="5"/>
  <c r="X93" i="5"/>
  <c r="Y92" i="5"/>
  <c r="X92" i="5"/>
  <c r="Y91" i="5"/>
  <c r="Z14" i="2" s="1"/>
  <c r="X91" i="5"/>
  <c r="Z13" i="2" s="1"/>
  <c r="Y90" i="5"/>
  <c r="S14" i="2"/>
  <c r="Q14" i="2"/>
  <c r="S13" i="2"/>
  <c r="Q13" i="2"/>
  <c r="H14" i="2"/>
  <c r="H13" i="2"/>
  <c r="C14" i="2"/>
  <c r="C13" i="2"/>
  <c r="B11" i="2"/>
  <c r="W17" i="2"/>
  <c r="AA17" i="2"/>
  <c r="U17" i="2"/>
  <c r="W16" i="2"/>
  <c r="AA16" i="2"/>
  <c r="U16" i="2"/>
  <c r="I16" i="2"/>
  <c r="L16" i="2" s="1"/>
  <c r="K32" i="6"/>
  <c r="K30" i="6"/>
  <c r="E15" i="2" l="1"/>
  <c r="J15" i="2" s="1"/>
  <c r="K14" i="2"/>
  <c r="K13" i="2"/>
  <c r="O14" i="2"/>
  <c r="O13" i="2"/>
  <c r="M14" i="2"/>
  <c r="M13" i="2"/>
  <c r="B14" i="2"/>
  <c r="E14" i="2" s="1"/>
  <c r="J14" i="2" s="1"/>
  <c r="B13" i="2"/>
  <c r="I41" i="5" l="1"/>
  <c r="G41" i="5"/>
  <c r="E13" i="2" l="1"/>
  <c r="J13" i="2" s="1"/>
  <c r="H7" i="2" l="1"/>
  <c r="H8" i="2"/>
  <c r="H10" i="2"/>
  <c r="H9" i="2"/>
  <c r="C11" i="2"/>
  <c r="C7" i="2"/>
  <c r="B7" i="2"/>
  <c r="E7" i="2" l="1"/>
  <c r="H11" i="2"/>
  <c r="K11" i="2" s="1"/>
  <c r="C8" i="2"/>
  <c r="K8" i="2" s="1"/>
  <c r="K7" i="2"/>
  <c r="C9" i="2"/>
  <c r="K9" i="2" s="1"/>
  <c r="C10" i="2"/>
  <c r="K10" i="2" s="1"/>
  <c r="Y10" i="2" l="1"/>
  <c r="M10" i="2"/>
  <c r="O9" i="2"/>
  <c r="O10" i="2"/>
  <c r="G9" i="2"/>
  <c r="G10" i="2"/>
  <c r="G11" i="2"/>
  <c r="G8" i="2"/>
  <c r="G7" i="2"/>
  <c r="E11" i="2" l="1"/>
  <c r="B8" i="2"/>
  <c r="B10" i="2"/>
  <c r="J10" i="2" s="1"/>
  <c r="B9" i="2"/>
  <c r="J9" i="2" s="1"/>
  <c r="E10" i="2" l="1"/>
  <c r="E8" i="2"/>
  <c r="E9" i="2"/>
  <c r="J7" i="2"/>
  <c r="J11" i="2"/>
  <c r="J8" i="2"/>
</calcChain>
</file>

<file path=xl/sharedStrings.xml><?xml version="1.0" encoding="utf-8"?>
<sst xmlns="http://schemas.openxmlformats.org/spreadsheetml/2006/main" count="1875" uniqueCount="182">
  <si>
    <t>Blank samples</t>
  </si>
  <si>
    <t>Value of blank samples &gt; MRL (mg/L)</t>
  </si>
  <si>
    <t>Analyte</t>
  </si>
  <si>
    <t>Total</t>
  </si>
  <si>
    <t>MRL (mg/L)</t>
  </si>
  <si>
    <t>Number of blank samples &gt; MRL</t>
  </si>
  <si>
    <t>Percentage of blank samples &gt; MRL</t>
  </si>
  <si>
    <t>Mean</t>
  </si>
  <si>
    <t>Total Phosphorus</t>
  </si>
  <si>
    <t>Total Nitrogen</t>
  </si>
  <si>
    <t>Orthophosphate</t>
  </si>
  <si>
    <t>Ammonia</t>
  </si>
  <si>
    <r>
      <t xml:space="preserve">Chlorophyll </t>
    </r>
    <r>
      <rPr>
        <i/>
        <sz val="10"/>
        <rFont val="Arial"/>
        <family val="2"/>
      </rPr>
      <t>a</t>
    </r>
  </si>
  <si>
    <t>Site</t>
  </si>
  <si>
    <t>Time</t>
  </si>
  <si>
    <t>Sample Type</t>
  </si>
  <si>
    <t xml:space="preserve">Date  </t>
  </si>
  <si>
    <t xml:space="preserve"> </t>
  </si>
  <si>
    <t>-</t>
  </si>
  <si>
    <t>&lt;</t>
  </si>
  <si>
    <t>Range</t>
  </si>
  <si>
    <t>Date</t>
  </si>
  <si>
    <t>Field Blank</t>
  </si>
  <si>
    <t>Lab Blank</t>
  </si>
  <si>
    <t>Notes:</t>
  </si>
  <si>
    <t>Abbreviations:</t>
  </si>
  <si>
    <t>E</t>
  </si>
  <si>
    <t>Value is estimated.  The value is below the reporting level, but above the detection limit.</t>
  </si>
  <si>
    <t>The analyte was not detected.  The final result is shown as less than the reporting level (a conservative approach), but it actually means that it is below the detection limit.</t>
  </si>
  <si>
    <t>mg/L</t>
  </si>
  <si>
    <t>milligram per liter</t>
  </si>
  <si>
    <t>µg/L</t>
  </si>
  <si>
    <t>microgram per liter</t>
  </si>
  <si>
    <t>&gt;</t>
  </si>
  <si>
    <t>greater than</t>
  </si>
  <si>
    <t>mg</t>
  </si>
  <si>
    <t>milligrams</t>
  </si>
  <si>
    <t>mL</t>
  </si>
  <si>
    <t>milliliters</t>
  </si>
  <si>
    <t>MRL</t>
  </si>
  <si>
    <t>Minimum reporting level</t>
  </si>
  <si>
    <t>N</t>
  </si>
  <si>
    <t>P</t>
  </si>
  <si>
    <t>C</t>
  </si>
  <si>
    <t>nitrogen</t>
  </si>
  <si>
    <t>phosphorus</t>
  </si>
  <si>
    <t>carbon</t>
  </si>
  <si>
    <t>%</t>
  </si>
  <si>
    <t>percent</t>
  </si>
  <si>
    <t>Total phosphorus (mg/L as P)</t>
  </si>
  <si>
    <t>Total nitrogen (mg/L as N)</t>
  </si>
  <si>
    <t>Dissolved orthophosphate (mg/L as P)</t>
  </si>
  <si>
    <t xml:space="preserve">Dissolved ammonia (mg/L as N) </t>
  </si>
  <si>
    <t>Dissolved nitrite + nitrate (mg/L as N)</t>
  </si>
  <si>
    <t>not applicable</t>
  </si>
  <si>
    <t>Number of samples</t>
  </si>
  <si>
    <t>no data</t>
  </si>
  <si>
    <t>ND</t>
  </si>
  <si>
    <t>Nitrite plus Nitrate</t>
  </si>
  <si>
    <t>Total phosphorus &gt; MRL ENTER "1" FOR EACH</t>
  </si>
  <si>
    <t>Dissolved ammonia &gt; MRL ENTER "1" FOR EACH</t>
  </si>
  <si>
    <t>Dissolved orthophosphate &gt; MRL ENTER "1" FOR EACH</t>
  </si>
  <si>
    <t>Dissolved nitrite + nitrate &gt; MRL ENTER "1" FOR EACH</t>
  </si>
  <si>
    <t>Total nitrogen &gt; MRL ENTER "1" FOR EACH</t>
  </si>
  <si>
    <t>ENTER "1" FOR EACH TP AND TN SAMPLE</t>
  </si>
  <si>
    <t>ENTER "1" FOR EACH DISS. NUTRIENTS SAMPLE</t>
  </si>
  <si>
    <t>Total phosphorus &gt; MRL ENTER VALUE</t>
  </si>
  <si>
    <t>Dissolved orthophosphate &gt; MRL ENTER VALUE</t>
  </si>
  <si>
    <t>Dissolved ammonia &gt; MRL ENTER VALUE</t>
  </si>
  <si>
    <t>Dissolved nitrite + nitrate &gt; MRL ENTER VALUE</t>
  </si>
  <si>
    <t>Total nitrogen &gt; MRL ENTER VALUE</t>
  </si>
  <si>
    <t>mean</t>
  </si>
  <si>
    <t>max</t>
  </si>
  <si>
    <t>min</t>
  </si>
  <si>
    <t>Min.</t>
  </si>
  <si>
    <t>Max.</t>
  </si>
  <si>
    <t>ENTER "1" FOR EACH PHAEO. SAMPLE</t>
  </si>
  <si>
    <t>ENTER "1" FOR EACH CHL-A SAMPLE</t>
  </si>
  <si>
    <t>Station ID</t>
  </si>
  <si>
    <t>KRK</t>
  </si>
  <si>
    <t>MCRV</t>
  </si>
  <si>
    <t>9:57</t>
  </si>
  <si>
    <t>8:27</t>
  </si>
  <si>
    <t>FMT</t>
  </si>
  <si>
    <t>LREW</t>
  </si>
  <si>
    <t>08:39</t>
  </si>
  <si>
    <t>08:48</t>
  </si>
  <si>
    <t>KFFS</t>
  </si>
  <si>
    <t>ENTER "1" FOR EACH TP AND TN Lab Blank</t>
  </si>
  <si>
    <t>ENTER "1" FOR EACH DISS. NUTRIENTS Lab Blank</t>
  </si>
  <si>
    <t>Field Blanks</t>
  </si>
  <si>
    <t>Lab Blanks</t>
  </si>
  <si>
    <r>
      <t xml:space="preserve">Phaeophytin </t>
    </r>
    <r>
      <rPr>
        <b/>
        <i/>
        <sz val="10"/>
        <rFont val="Arial"/>
        <family val="2"/>
      </rPr>
      <t xml:space="preserve">a </t>
    </r>
    <r>
      <rPr>
        <b/>
        <sz val="10"/>
        <rFont val="Arial"/>
        <family val="2"/>
      </rPr>
      <t xml:space="preserve">(µg/L)    </t>
    </r>
  </si>
  <si>
    <r>
      <t>Chlorophyll</t>
    </r>
    <r>
      <rPr>
        <b/>
        <i/>
        <sz val="10"/>
        <rFont val="Arial"/>
        <family val="2"/>
      </rPr>
      <t xml:space="preserve"> a</t>
    </r>
    <r>
      <rPr>
        <b/>
        <sz val="10"/>
        <rFont val="Arial"/>
        <family val="2"/>
      </rPr>
      <t xml:space="preserve"> (µg/L)    </t>
    </r>
  </si>
  <si>
    <r>
      <t xml:space="preserve">Phaeophytin </t>
    </r>
    <r>
      <rPr>
        <b/>
        <i/>
        <sz val="10"/>
        <color rgb="FFFF0000"/>
        <rFont val="Arial"/>
        <family val="2"/>
      </rPr>
      <t>a</t>
    </r>
    <r>
      <rPr>
        <b/>
        <sz val="10"/>
        <color rgb="FFFF0000"/>
        <rFont val="Arial"/>
        <family val="2"/>
      </rPr>
      <t xml:space="preserve"> &gt; MRL ENTER "1" FOR EACH</t>
    </r>
  </si>
  <si>
    <r>
      <t xml:space="preserve">Chlorophyll </t>
    </r>
    <r>
      <rPr>
        <b/>
        <i/>
        <sz val="10"/>
        <color rgb="FFFF0000"/>
        <rFont val="Arial"/>
        <family val="2"/>
      </rPr>
      <t>a</t>
    </r>
    <r>
      <rPr>
        <b/>
        <sz val="10"/>
        <color rgb="FFFF0000"/>
        <rFont val="Arial"/>
        <family val="2"/>
      </rPr>
      <t xml:space="preserve"> &gt; MRL ENTER "1" FOR EACH</t>
    </r>
  </si>
  <si>
    <r>
      <t xml:space="preserve">Phaeophytin </t>
    </r>
    <r>
      <rPr>
        <b/>
        <i/>
        <sz val="10"/>
        <color rgb="FFFF0000"/>
        <rFont val="Arial"/>
        <family val="2"/>
      </rPr>
      <t>a</t>
    </r>
    <r>
      <rPr>
        <b/>
        <sz val="10"/>
        <color rgb="FFFF0000"/>
        <rFont val="Arial"/>
        <family val="2"/>
      </rPr>
      <t xml:space="preserve"> &gt; MRL ENTER VALUE</t>
    </r>
  </si>
  <si>
    <r>
      <t xml:space="preserve">Chlorophyll </t>
    </r>
    <r>
      <rPr>
        <b/>
        <i/>
        <sz val="10"/>
        <color rgb="FFFF0000"/>
        <rFont val="Arial"/>
        <family val="2"/>
      </rPr>
      <t>a</t>
    </r>
    <r>
      <rPr>
        <b/>
        <sz val="10"/>
        <color rgb="FFFF0000"/>
        <rFont val="Arial"/>
        <family val="2"/>
      </rPr>
      <t xml:space="preserve"> &gt; MRL ENTER VALUE</t>
    </r>
  </si>
  <si>
    <t>BOD-5 (mg/L)</t>
  </si>
  <si>
    <t>CBOD=5 (mg/L)</t>
  </si>
  <si>
    <t>CBOD-5 &gt; MRL ENTER "1" FOR EACH</t>
  </si>
  <si>
    <t>Total number of samples</t>
  </si>
  <si>
    <t>Total number of samples above the MRL</t>
  </si>
  <si>
    <t>standard deviation</t>
  </si>
  <si>
    <t>MRL = 0.300 mg/L</t>
  </si>
  <si>
    <t>MRL = 0.02 mg/L</t>
  </si>
  <si>
    <t>MRL = 0.008 mg/L</t>
  </si>
  <si>
    <t>MRL = 0.10 mg/L</t>
  </si>
  <si>
    <t>MDL = 0.010 mg/L</t>
  </si>
  <si>
    <t>MDL = 0.050 mg/L</t>
  </si>
  <si>
    <t>MDL = 0.004 mg/L</t>
  </si>
  <si>
    <t>MDL = 0.01 mg/L</t>
  </si>
  <si>
    <t>BOD-5 &gt; MRL ENTER "1" FOR EACH</t>
  </si>
  <si>
    <t>KFFS Lab</t>
  </si>
  <si>
    <t>Filter Apparatus Blank</t>
  </si>
  <si>
    <t>DOC (mg/L)</t>
  </si>
  <si>
    <t>DOC &gt; MRL ENTER "1" FOR EACH</t>
  </si>
  <si>
    <t>DOC &gt; MRL ENTER VALUE</t>
  </si>
  <si>
    <t>MRL = 0.46 mg/L</t>
  </si>
  <si>
    <t>MDL = 0.23 mg/L</t>
  </si>
  <si>
    <t>TPC (mg/L)</t>
  </si>
  <si>
    <t>TPN (mg/L)</t>
  </si>
  <si>
    <t>MDL = 0.05 mg/L</t>
  </si>
  <si>
    <t>MDL = 0.017 mg/L</t>
  </si>
  <si>
    <t>MRL = 0.034 mg/L</t>
  </si>
  <si>
    <t>MDL = 0.030 mg/L</t>
  </si>
  <si>
    <t>MRL = 0.060 mg/L</t>
  </si>
  <si>
    <t>ENTER "1" FOR EACH TPC SAMPLE</t>
  </si>
  <si>
    <t>ENTER "1" FOR EACH TPN SAMPLE</t>
  </si>
  <si>
    <r>
      <t>TPC</t>
    </r>
    <r>
      <rPr>
        <b/>
        <sz val="10"/>
        <color rgb="FFFF0000"/>
        <rFont val="Arial"/>
        <family val="2"/>
      </rPr>
      <t xml:space="preserve"> &gt; MRL ENTER VALUE</t>
    </r>
  </si>
  <si>
    <t>TPN &gt; MRL ENTER VALUE</t>
  </si>
  <si>
    <t>TPC &gt; MRL ENTER "1" FOR EACH</t>
  </si>
  <si>
    <t>TPN &gt; MRL ENTER "1" FOR EACH</t>
  </si>
  <si>
    <t>FBR</t>
  </si>
  <si>
    <t>KFFS LAB</t>
  </si>
  <si>
    <t>ENTER "1" FOR EACH CBOD LAB BLANK</t>
  </si>
  <si>
    <t>ENTER "1" FOR EACH BOD-5 LAB BLANK</t>
  </si>
  <si>
    <t>ENTER "1" FOR EACH BOD-5 FIELD BLANK</t>
  </si>
  <si>
    <t>ENTER "1" FOR EACH CBOD-5 FIELD BLANK</t>
  </si>
  <si>
    <t>BOD-5 &gt; MRL ENTER LAB BLANK  VALUE</t>
  </si>
  <si>
    <t>CBOD-5  &gt; MRL ENTER LAB BLANK VALUE</t>
  </si>
  <si>
    <t>BOD-5 &gt; MRL ENTER FIELD BLANK VALUE</t>
  </si>
  <si>
    <t>CBOD-5  &gt; MRL ENTER FIELD BLANK VALUE</t>
  </si>
  <si>
    <t>0.003-0.005</t>
  </si>
  <si>
    <t>Dissolved Organic Carbon</t>
  </si>
  <si>
    <t>Total Particulate Carbon</t>
  </si>
  <si>
    <t>Total Particulate Nitrogen</t>
  </si>
  <si>
    <t>ENTER "1" FOR EACH DOC FIELD BLANK</t>
  </si>
  <si>
    <t>0.034 and 0.060</t>
  </si>
  <si>
    <t>The MRL and MDL for total poarticulate nitrogen was changed from 0.017 mg/L and 0.034 mg/L to 0.030 mg/L and 0.060 mg/L respectively</t>
  </si>
  <si>
    <t>MDL</t>
  </si>
  <si>
    <t>Minimum detection level</t>
  </si>
  <si>
    <t>DOC</t>
  </si>
  <si>
    <t>TPC</t>
  </si>
  <si>
    <t>Total particulate carbon</t>
  </si>
  <si>
    <t>Dissolved organic carbon</t>
  </si>
  <si>
    <t>TPN</t>
  </si>
  <si>
    <t>Total particulate nitrogen</t>
  </si>
  <si>
    <t>NC</t>
  </si>
  <si>
    <t>LRBH</t>
  </si>
  <si>
    <t>ADC97</t>
  </si>
  <si>
    <t>None</t>
  </si>
  <si>
    <t>BOD5</t>
  </si>
  <si>
    <t>CBOD5</t>
  </si>
  <si>
    <r>
      <t xml:space="preserve">The MRLs of chlorophyll </t>
    </r>
    <r>
      <rPr>
        <i/>
        <sz val="10"/>
        <rFont val="Arial"/>
        <family val="2"/>
      </rPr>
      <t xml:space="preserve">a </t>
    </r>
    <r>
      <rPr>
        <sz val="10"/>
        <rFont val="Arial"/>
        <family val="2"/>
      </rPr>
      <t xml:space="preserve">were variable, and depended on the amount filtered. </t>
    </r>
  </si>
  <si>
    <t>*</t>
  </si>
  <si>
    <t>^</t>
  </si>
  <si>
    <t>Laboratory equipment blanks</t>
  </si>
  <si>
    <t>Laboratory filtration blanks</t>
  </si>
  <si>
    <t>Equipment field blanks</t>
  </si>
  <si>
    <t>* Only one value above the MRL, causing minimum and maximum to be the same</t>
  </si>
  <si>
    <t>Environmental samples       &gt; MRL (mg/L)</t>
  </si>
  <si>
    <t>Minimum value</t>
  </si>
  <si>
    <t xml:space="preserve">Max. </t>
  </si>
  <si>
    <t>Maximum value</t>
  </si>
  <si>
    <t>Fifth-percentile value of environmental samples exceeding the MRL</t>
  </si>
  <si>
    <t>Laboratoryequipment blanks</t>
  </si>
  <si>
    <t>^ Only two values are reported</t>
  </si>
  <si>
    <t>Nutrient Loads in the Lost River and Klamath River Basins, South-Central Oregon and Northern California, March 2012–March 2015</t>
  </si>
  <si>
    <t>USGS Scientific Investigations Report 2018-xxxx</t>
  </si>
  <si>
    <r>
      <t>Table 5.</t>
    </r>
    <r>
      <rPr>
        <sz val="12"/>
        <rFont val="Arial Narrow"/>
        <family val="2"/>
      </rPr>
      <t xml:space="preserve"> Quality-control data for U.S. Geological Survey water-quality samples, Klamath River and Lost River drainages, south-central Oregon and northern California. (a) blank samples, March 2012–March 2015; (b), split samples, March 2012–March 2015; (c), replicate samples, March 2013–March 2014; (d) spikes, March 2013–March 2014.</t>
    </r>
  </si>
  <si>
    <t>(a) Blank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</si>
</sst>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00"/>
    <numFmt numFmtId="165" formatCode="m/dd/yy"/>
    <numFmt numFmtId="166" formatCode="m\/dd\/yy"/>
    <numFmt numFmtId="167" formatCode="h:mm;@"/>
    <numFmt numFmtId="168" formatCode="[$-F400]h:mm:ss\ AM/PM"/>
    <numFmt numFmtId="169" formatCode="mm/dd/yy;@"/>
    <numFmt numFmtId="170" formatCode="m/d/yy;@"/>
    <numFmt numFmtId="171" formatCode="0.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name val="Univers 57 Condensed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name val="Arial Narrow"/>
      <family val="2"/>
    </font>
    <font>
      <sz val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1">
    <xf numFmtId="0" fontId="0" fillId="0" borderId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7" applyNumberFormat="0" applyAlignment="0" applyProtection="0"/>
    <xf numFmtId="0" fontId="24" fillId="6" borderId="8" applyNumberFormat="0" applyAlignment="0" applyProtection="0"/>
    <xf numFmtId="0" fontId="25" fillId="6" borderId="7" applyNumberFormat="0" applyAlignment="0" applyProtection="0"/>
    <xf numFmtId="0" fontId="26" fillId="0" borderId="9" applyNumberFormat="0" applyFill="0" applyAlignment="0" applyProtection="0"/>
    <xf numFmtId="0" fontId="27" fillId="7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0" borderId="0"/>
    <xf numFmtId="0" fontId="4" fillId="8" borderId="11" applyNumberFormat="0" applyFont="0" applyAlignment="0" applyProtection="0"/>
    <xf numFmtId="0" fontId="3" fillId="0" borderId="0"/>
    <xf numFmtId="0" fontId="11" fillId="0" borderId="0">
      <alignment vertical="top"/>
    </xf>
    <xf numFmtId="0" fontId="3" fillId="8" borderId="1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8" borderId="11" applyNumberFormat="0" applyFont="0" applyAlignment="0" applyProtection="0"/>
    <xf numFmtId="0" fontId="3" fillId="0" borderId="0"/>
    <xf numFmtId="0" fontId="32" fillId="0" borderId="0">
      <alignment vertical="top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8" borderId="1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0" borderId="0">
      <alignment vertical="top"/>
    </xf>
  </cellStyleXfs>
  <cellXfs count="296">
    <xf numFmtId="0" fontId="0" fillId="0" borderId="0" xfId="0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/>
    <xf numFmtId="0" fontId="9" fillId="0" borderId="0" xfId="0" applyNumberFormat="1" applyFont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Fill="1"/>
    <xf numFmtId="0" fontId="11" fillId="0" borderId="0" xfId="0" applyFont="1" applyFill="1" applyAlignment="1">
      <alignment horizontal="center" vertical="top" wrapText="1" readingOrder="1"/>
    </xf>
    <xf numFmtId="0" fontId="11" fillId="0" borderId="0" xfId="0" applyFont="1" applyFill="1" applyBorder="1" applyAlignment="1">
      <alignment horizontal="left" vertical="top" wrapText="1" readingOrder="1"/>
    </xf>
    <xf numFmtId="0" fontId="6" fillId="0" borderId="0" xfId="0" applyFont="1" applyFill="1" applyBorder="1"/>
    <xf numFmtId="0" fontId="6" fillId="0" borderId="0" xfId="0" applyFont="1" applyFill="1" applyAlignment="1">
      <alignment horizontal="left" readingOrder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Border="1"/>
    <xf numFmtId="49" fontId="5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2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Alignment="1"/>
    <xf numFmtId="0" fontId="6" fillId="0" borderId="0" xfId="0" applyFont="1" applyFill="1" applyAlignment="1">
      <alignment readingOrder="1"/>
    </xf>
    <xf numFmtId="0" fontId="6" fillId="0" borderId="0" xfId="0" applyNumberFormat="1" applyFont="1" applyFill="1" applyAlignment="1">
      <alignment horizontal="center" readingOrder="1"/>
    </xf>
    <xf numFmtId="0" fontId="11" fillId="0" borderId="0" xfId="0" applyFont="1" applyFill="1" applyBorder="1" applyAlignment="1">
      <alignment horizontal="center" vertical="top" wrapText="1"/>
    </xf>
    <xf numFmtId="0" fontId="15" fillId="0" borderId="0" xfId="0" applyFont="1" applyFill="1"/>
    <xf numFmtId="2" fontId="11" fillId="0" borderId="0" xfId="0" applyNumberFormat="1" applyFont="1" applyFill="1" applyBorder="1" applyAlignment="1">
      <alignment horizontal="right" vertical="top" wrapText="1"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 readingOrder="1"/>
    </xf>
    <xf numFmtId="0" fontId="10" fillId="0" borderId="0" xfId="0" applyFont="1" applyFill="1" applyAlignment="1">
      <alignment horizontal="center" vertical="top" wrapText="1" readingOrder="1"/>
    </xf>
    <xf numFmtId="0" fontId="6" fillId="0" borderId="0" xfId="0" applyFont="1" applyFill="1" applyBorder="1" applyAlignment="1">
      <alignment horizontal="left" readingOrder="1"/>
    </xf>
    <xf numFmtId="0" fontId="6" fillId="0" borderId="0" xfId="0" applyNumberFormat="1" applyFont="1" applyFill="1" applyBorder="1" applyAlignment="1">
      <alignment horizontal="right" vertical="center" wrapText="1"/>
    </xf>
    <xf numFmtId="9" fontId="6" fillId="0" borderId="0" xfId="0" applyNumberFormat="1" applyFont="1" applyFill="1" applyBorder="1" applyAlignment="1">
      <alignment horizontal="right" vertical="center" wrapText="1"/>
    </xf>
    <xf numFmtId="9" fontId="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164" fontId="35" fillId="0" borderId="0" xfId="0" applyNumberFormat="1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 readingOrder="1"/>
    </xf>
    <xf numFmtId="0" fontId="5" fillId="0" borderId="0" xfId="0" applyFont="1" applyFill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14" fontId="5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 vertical="top" wrapText="1" readingOrder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 readingOrder="1"/>
    </xf>
    <xf numFmtId="0" fontId="34" fillId="0" borderId="0" xfId="0" applyNumberFormat="1" applyFont="1" applyFill="1" applyBorder="1" applyAlignment="1">
      <alignment horizontal="center" wrapText="1" readingOrder="1"/>
    </xf>
    <xf numFmtId="164" fontId="5" fillId="0" borderId="0" xfId="0" applyNumberFormat="1" applyFont="1" applyFill="1" applyAlignment="1">
      <alignment horizontal="center" wrapText="1"/>
    </xf>
    <xf numFmtId="49" fontId="35" fillId="0" borderId="0" xfId="0" applyNumberFormat="1" applyFont="1" applyFill="1" applyAlignment="1">
      <alignment horizontal="center" wrapText="1"/>
    </xf>
    <xf numFmtId="2" fontId="35" fillId="0" borderId="0" xfId="0" applyNumberFormat="1" applyFont="1" applyFill="1" applyAlignment="1">
      <alignment horizontal="center" wrapText="1"/>
    </xf>
    <xf numFmtId="0" fontId="11" fillId="0" borderId="0" xfId="43" applyFont="1" applyAlignment="1">
      <alignment horizontal="left" vertical="top" readingOrder="1"/>
    </xf>
    <xf numFmtId="0" fontId="6" fillId="0" borderId="0" xfId="0" applyFont="1" applyFill="1" applyAlignment="1">
      <alignment horizontal="center" readingOrder="1"/>
    </xf>
    <xf numFmtId="0" fontId="6" fillId="0" borderId="0" xfId="0" applyFont="1" applyFill="1" applyAlignment="1">
      <alignment horizontal="right" readingOrder="1"/>
    </xf>
    <xf numFmtId="0" fontId="5" fillId="0" borderId="0" xfId="0" applyFont="1" applyFill="1" applyBorder="1" applyAlignment="1">
      <alignment horizontal="right" wrapText="1" readingOrder="1"/>
    </xf>
    <xf numFmtId="164" fontId="35" fillId="0" borderId="0" xfId="0" applyNumberFormat="1" applyFont="1" applyFill="1" applyAlignment="1">
      <alignment horizontal="right" wrapText="1"/>
    </xf>
    <xf numFmtId="170" fontId="6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0" fontId="0" fillId="0" borderId="0" xfId="0" applyNumberFormat="1"/>
    <xf numFmtId="0" fontId="11" fillId="0" borderId="0" xfId="0" applyFont="1" applyAlignment="1">
      <alignment horizontal="left" vertical="top" readingOrder="1"/>
    </xf>
    <xf numFmtId="0" fontId="6" fillId="0" borderId="0" xfId="0" applyFont="1" applyAlignment="1">
      <alignment horizontal="left" vertical="top" readingOrder="1"/>
    </xf>
    <xf numFmtId="0" fontId="5" fillId="0" borderId="0" xfId="0" applyFont="1" applyFill="1" applyBorder="1" applyAlignment="1">
      <alignment horizontal="left" wrapText="1" readingOrder="1"/>
    </xf>
    <xf numFmtId="0" fontId="0" fillId="0" borderId="0" xfId="0" applyFill="1" applyBorder="1" applyAlignment="1">
      <alignment horizontal="right"/>
    </xf>
    <xf numFmtId="170" fontId="6" fillId="0" borderId="0" xfId="0" applyNumberFormat="1" applyFont="1" applyFill="1" applyAlignment="1">
      <alignment horizontal="left"/>
    </xf>
    <xf numFmtId="168" fontId="6" fillId="0" borderId="0" xfId="0" applyNumberFormat="1" applyFont="1" applyFill="1" applyAlignment="1">
      <alignment horizontal="left" readingOrder="1"/>
    </xf>
    <xf numFmtId="1" fontId="6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 vertical="top"/>
    </xf>
    <xf numFmtId="0" fontId="11" fillId="0" borderId="0" xfId="0" applyNumberFormat="1" applyFont="1" applyFill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Fill="1" applyAlignment="1">
      <alignment horizontal="left" readingOrder="1"/>
    </xf>
    <xf numFmtId="0" fontId="11" fillId="0" borderId="0" xfId="0" applyNumberFormat="1" applyFont="1" applyFill="1" applyBorder="1" applyAlignment="1">
      <alignment horizontal="left" vertical="top" wrapText="1"/>
    </xf>
    <xf numFmtId="170" fontId="11" fillId="0" borderId="0" xfId="0" applyNumberFormat="1" applyFont="1" applyFill="1" applyBorder="1" applyAlignment="1">
      <alignment horizontal="left" vertical="top" wrapText="1"/>
    </xf>
    <xf numFmtId="20" fontId="11" fillId="0" borderId="0" xfId="0" applyNumberFormat="1" applyFont="1" applyFill="1" applyBorder="1" applyAlignment="1">
      <alignment horizontal="left" vertical="top" wrapText="1" readingOrder="1"/>
    </xf>
    <xf numFmtId="170" fontId="11" fillId="0" borderId="0" xfId="0" applyNumberFormat="1" applyFont="1" applyFill="1" applyAlignment="1">
      <alignment horizontal="left" vertical="top"/>
    </xf>
    <xf numFmtId="0" fontId="38" fillId="0" borderId="0" xfId="41" applyFont="1" applyFill="1" applyAlignment="1">
      <alignment horizontal="left"/>
    </xf>
    <xf numFmtId="20" fontId="11" fillId="0" borderId="0" xfId="0" applyNumberFormat="1" applyFont="1" applyFill="1" applyAlignment="1">
      <alignment horizontal="left" vertical="top" wrapText="1" readingOrder="1"/>
    </xf>
    <xf numFmtId="0" fontId="11" fillId="0" borderId="0" xfId="0" applyFont="1" applyFill="1" applyAlignment="1">
      <alignment horizontal="left" vertical="top" wrapText="1" readingOrder="1"/>
    </xf>
    <xf numFmtId="0" fontId="11" fillId="0" borderId="0" xfId="0" applyNumberFormat="1" applyFont="1" applyFill="1" applyAlignment="1">
      <alignment horizontal="left" vertical="top" wrapText="1" readingOrder="1"/>
    </xf>
    <xf numFmtId="0" fontId="11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170" fontId="11" fillId="0" borderId="0" xfId="0" applyNumberFormat="1" applyFont="1" applyFill="1" applyAlignment="1">
      <alignment horizontal="left" vertical="top" wrapText="1"/>
    </xf>
    <xf numFmtId="20" fontId="11" fillId="0" borderId="0" xfId="0" applyNumberFormat="1" applyFont="1" applyFill="1" applyAlignment="1">
      <alignment horizontal="left" vertical="top" readingOrder="1"/>
    </xf>
    <xf numFmtId="0" fontId="11" fillId="0" borderId="0" xfId="0" applyFont="1" applyFill="1" applyAlignment="1">
      <alignment horizontal="left" vertical="top" readingOrder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NumberFormat="1" applyFont="1" applyFill="1" applyBorder="1" applyAlignment="1">
      <alignment horizontal="left" vertical="top"/>
    </xf>
    <xf numFmtId="20" fontId="6" fillId="0" borderId="0" xfId="0" applyNumberFormat="1" applyFont="1" applyFill="1" applyAlignment="1">
      <alignment horizontal="left" readingOrder="1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Alignment="1">
      <alignment horizontal="left" readingOrder="1"/>
    </xf>
    <xf numFmtId="0" fontId="15" fillId="0" borderId="0" xfId="0" applyFont="1" applyFill="1" applyAlignment="1">
      <alignment horizontal="left" vertical="top" wrapText="1" readingOrder="1"/>
    </xf>
    <xf numFmtId="14" fontId="37" fillId="0" borderId="0" xfId="43" applyNumberFormat="1" applyFont="1" applyAlignment="1">
      <alignment horizontal="left"/>
    </xf>
    <xf numFmtId="20" fontId="37" fillId="0" borderId="0" xfId="43" applyNumberFormat="1" applyFont="1" applyAlignment="1">
      <alignment horizontal="left"/>
    </xf>
    <xf numFmtId="0" fontId="37" fillId="0" borderId="0" xfId="43" applyFont="1" applyAlignment="1">
      <alignment horizontal="left"/>
    </xf>
    <xf numFmtId="1" fontId="37" fillId="0" borderId="0" xfId="43" applyNumberFormat="1" applyFont="1" applyAlignment="1">
      <alignment horizontal="left"/>
    </xf>
    <xf numFmtId="14" fontId="37" fillId="0" borderId="0" xfId="82" applyNumberFormat="1" applyFont="1" applyAlignment="1">
      <alignment horizontal="left"/>
    </xf>
    <xf numFmtId="20" fontId="37" fillId="0" borderId="0" xfId="82" applyNumberFormat="1" applyFont="1" applyAlignment="1">
      <alignment horizontal="left"/>
    </xf>
    <xf numFmtId="0" fontId="37" fillId="0" borderId="0" xfId="82" applyFont="1" applyAlignment="1">
      <alignment horizontal="left"/>
    </xf>
    <xf numFmtId="14" fontId="6" fillId="0" borderId="0" xfId="0" applyNumberFormat="1" applyFont="1" applyFill="1" applyAlignment="1">
      <alignment horizontal="left"/>
    </xf>
    <xf numFmtId="20" fontId="6" fillId="0" borderId="0" xfId="0" applyNumberFormat="1" applyFont="1" applyFill="1" applyAlignment="1">
      <alignment horizontal="left"/>
    </xf>
    <xf numFmtId="0" fontId="37" fillId="0" borderId="0" xfId="96" applyFont="1" applyAlignment="1">
      <alignment horizontal="left"/>
    </xf>
    <xf numFmtId="0" fontId="37" fillId="0" borderId="0" xfId="96" applyFont="1" applyFill="1" applyAlignment="1">
      <alignment horizontal="left"/>
    </xf>
    <xf numFmtId="14" fontId="6" fillId="0" borderId="0" xfId="0" applyNumberFormat="1" applyFont="1" applyAlignment="1">
      <alignment horizontal="left"/>
    </xf>
    <xf numFmtId="167" fontId="6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 wrapText="1" readingOrder="1"/>
    </xf>
    <xf numFmtId="169" fontId="11" fillId="0" borderId="0" xfId="44" applyNumberFormat="1" applyFont="1" applyAlignment="1">
      <alignment horizontal="left" vertical="top"/>
    </xf>
    <xf numFmtId="167" fontId="11" fillId="0" borderId="0" xfId="44" applyNumberFormat="1" applyFont="1" applyAlignment="1">
      <alignment horizontal="left" vertical="top"/>
    </xf>
    <xf numFmtId="1" fontId="37" fillId="0" borderId="0" xfId="0" applyNumberFormat="1" applyFont="1" applyAlignment="1">
      <alignment horizontal="left" vertical="center"/>
    </xf>
    <xf numFmtId="0" fontId="11" fillId="0" borderId="0" xfId="44" applyFont="1" applyAlignment="1">
      <alignment horizontal="left" vertical="top" readingOrder="1"/>
    </xf>
    <xf numFmtId="169" fontId="11" fillId="0" borderId="0" xfId="43" applyNumberFormat="1" applyFont="1" applyAlignment="1">
      <alignment horizontal="left" vertical="top"/>
    </xf>
    <xf numFmtId="167" fontId="11" fillId="0" borderId="0" xfId="43" applyNumberFormat="1" applyFont="1" applyAlignment="1">
      <alignment horizontal="left" vertical="top"/>
    </xf>
    <xf numFmtId="2" fontId="11" fillId="0" borderId="0" xfId="43" applyNumberFormat="1" applyFont="1" applyFill="1" applyAlignment="1">
      <alignment horizontal="left" vertical="top"/>
    </xf>
    <xf numFmtId="164" fontId="11" fillId="0" borderId="0" xfId="43" applyNumberFormat="1" applyFont="1" applyFill="1" applyAlignment="1">
      <alignment horizontal="left" vertical="top"/>
    </xf>
    <xf numFmtId="1" fontId="37" fillId="0" borderId="0" xfId="0" applyNumberFormat="1" applyFont="1" applyAlignment="1">
      <alignment horizontal="left"/>
    </xf>
    <xf numFmtId="1" fontId="11" fillId="0" borderId="0" xfId="44" applyNumberFormat="1" applyFont="1" applyAlignment="1">
      <alignment horizontal="left" vertical="top"/>
    </xf>
    <xf numFmtId="169" fontId="11" fillId="0" borderId="0" xfId="43" applyNumberFormat="1" applyFont="1" applyAlignment="1">
      <alignment horizontal="left" vertical="top" readingOrder="1"/>
    </xf>
    <xf numFmtId="167" fontId="11" fillId="0" borderId="0" xfId="43" applyNumberFormat="1" applyFont="1" applyAlignment="1">
      <alignment horizontal="left" vertical="top" readingOrder="1"/>
    </xf>
    <xf numFmtId="167" fontId="37" fillId="0" borderId="0" xfId="0" applyNumberFormat="1" applyFont="1" applyAlignment="1">
      <alignment horizontal="left" vertical="top" readingOrder="1"/>
    </xf>
    <xf numFmtId="0" fontId="11" fillId="0" borderId="0" xfId="43" applyNumberFormat="1" applyFont="1" applyFill="1" applyAlignment="1">
      <alignment horizontal="left" vertical="top" readingOrder="1"/>
    </xf>
    <xf numFmtId="167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164" fontId="11" fillId="0" borderId="0" xfId="0" applyNumberFormat="1" applyFont="1" applyFill="1" applyAlignment="1">
      <alignment horizontal="left" vertical="top"/>
    </xf>
    <xf numFmtId="1" fontId="11" fillId="0" borderId="0" xfId="0" applyNumberFormat="1" applyFont="1" applyFill="1" applyAlignment="1">
      <alignment horizontal="left" vertical="top"/>
    </xf>
    <xf numFmtId="166" fontId="11" fillId="0" borderId="0" xfId="0" applyNumberFormat="1" applyFont="1" applyAlignment="1">
      <alignment horizontal="left" vertical="top"/>
    </xf>
    <xf numFmtId="170" fontId="6" fillId="0" borderId="0" xfId="0" applyNumberFormat="1" applyFont="1" applyAlignment="1">
      <alignment horizontal="left" vertical="top"/>
    </xf>
    <xf numFmtId="167" fontId="6" fillId="0" borderId="0" xfId="0" applyNumberFormat="1" applyFont="1" applyAlignment="1">
      <alignment horizontal="left" vertical="top"/>
    </xf>
    <xf numFmtId="170" fontId="11" fillId="0" borderId="0" xfId="0" applyNumberFormat="1" applyFont="1" applyAlignment="1">
      <alignment horizontal="left" vertical="top"/>
    </xf>
    <xf numFmtId="167" fontId="11" fillId="0" borderId="0" xfId="0" applyNumberFormat="1" applyFont="1" applyFill="1" applyAlignment="1">
      <alignment horizontal="left" vertical="top" wrapText="1" readingOrder="1"/>
    </xf>
    <xf numFmtId="2" fontId="11" fillId="0" borderId="0" xfId="0" applyNumberFormat="1" applyFont="1" applyFill="1" applyAlignment="1">
      <alignment horizontal="left" vertical="top"/>
    </xf>
    <xf numFmtId="165" fontId="11" fillId="0" borderId="0" xfId="0" applyNumberFormat="1" applyFont="1" applyFill="1" applyAlignment="1">
      <alignment horizontal="left" vertical="top" wrapText="1"/>
    </xf>
    <xf numFmtId="165" fontId="11" fillId="0" borderId="0" xfId="0" applyNumberFormat="1" applyFont="1" applyFill="1" applyAlignment="1">
      <alignment horizontal="left" vertical="top" wrapText="1" readingOrder="1"/>
    </xf>
    <xf numFmtId="166" fontId="11" fillId="0" borderId="0" xfId="0" applyNumberFormat="1" applyFont="1" applyFill="1" applyAlignment="1">
      <alignment horizontal="left" vertical="top"/>
    </xf>
    <xf numFmtId="0" fontId="15" fillId="0" borderId="0" xfId="0" applyNumberFormat="1" applyFont="1" applyFill="1" applyAlignment="1">
      <alignment horizontal="left" vertical="top" wrapText="1" readingOrder="1"/>
    </xf>
    <xf numFmtId="170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11" fillId="0" borderId="0" xfId="0" applyNumberFormat="1" applyFont="1" applyFill="1" applyBorder="1" applyAlignment="1">
      <alignment horizontal="left" vertical="top" wrapText="1" readingOrder="1"/>
    </xf>
    <xf numFmtId="2" fontId="6" fillId="0" borderId="0" xfId="0" applyNumberFormat="1" applyFont="1" applyFill="1" applyAlignment="1">
      <alignment horizontal="left" vertical="center"/>
    </xf>
    <xf numFmtId="2" fontId="6" fillId="0" borderId="0" xfId="0" applyNumberFormat="1" applyFont="1" applyFill="1" applyAlignment="1">
      <alignment horizontal="left"/>
    </xf>
    <xf numFmtId="171" fontId="6" fillId="0" borderId="0" xfId="0" applyNumberFormat="1" applyFont="1" applyFill="1" applyAlignment="1">
      <alignment horizontal="left"/>
    </xf>
    <xf numFmtId="2" fontId="37" fillId="0" borderId="0" xfId="43" applyNumberFormat="1" applyFont="1" applyAlignment="1">
      <alignment horizontal="left"/>
    </xf>
    <xf numFmtId="2" fontId="37" fillId="0" borderId="0" xfId="43" applyNumberFormat="1" applyFont="1" applyFill="1" applyAlignment="1">
      <alignment horizontal="left"/>
    </xf>
    <xf numFmtId="2" fontId="37" fillId="0" borderId="0" xfId="82" applyNumberFormat="1" applyFont="1" applyAlignment="1">
      <alignment horizontal="left"/>
    </xf>
    <xf numFmtId="2" fontId="37" fillId="0" borderId="0" xfId="96" applyNumberFormat="1" applyFont="1" applyAlignment="1">
      <alignment horizontal="left"/>
    </xf>
    <xf numFmtId="2" fontId="11" fillId="0" borderId="0" xfId="44" applyNumberFormat="1" applyFont="1" applyFill="1" applyAlignment="1">
      <alignment horizontal="left" vertical="top"/>
    </xf>
    <xf numFmtId="2" fontId="11" fillId="0" borderId="0" xfId="43" applyNumberFormat="1" applyFont="1" applyFill="1" applyAlignment="1">
      <alignment horizontal="left" vertical="top" readingOrder="1"/>
    </xf>
    <xf numFmtId="2" fontId="11" fillId="0" borderId="0" xfId="0" applyNumberFormat="1" applyFont="1" applyAlignment="1">
      <alignment horizontal="left" vertical="top"/>
    </xf>
    <xf numFmtId="2" fontId="6" fillId="0" borderId="0" xfId="0" applyNumberFormat="1" applyFont="1" applyAlignment="1">
      <alignment horizontal="left" vertical="top"/>
    </xf>
    <xf numFmtId="2" fontId="11" fillId="0" borderId="0" xfId="44" applyNumberFormat="1" applyFont="1" applyFill="1" applyAlignment="1">
      <alignment horizontal="left" vertical="top" readingOrder="1"/>
    </xf>
    <xf numFmtId="2" fontId="0" fillId="0" borderId="0" xfId="0" applyNumberFormat="1" applyAlignment="1">
      <alignment horizontal="left"/>
    </xf>
    <xf numFmtId="164" fontId="11" fillId="0" borderId="0" xfId="0" applyNumberFormat="1" applyFont="1" applyFill="1" applyBorder="1" applyAlignment="1">
      <alignment horizontal="right" vertical="top" wrapText="1"/>
    </xf>
    <xf numFmtId="164" fontId="11" fillId="0" borderId="0" xfId="0" applyNumberFormat="1" applyFont="1" applyFill="1" applyBorder="1" applyAlignment="1">
      <alignment horizontal="left" vertical="top" wrapText="1"/>
    </xf>
    <xf numFmtId="2" fontId="6" fillId="0" borderId="0" xfId="0" applyNumberFormat="1" applyFont="1" applyBorder="1" applyAlignment="1">
      <alignment horizontal="left"/>
    </xf>
    <xf numFmtId="0" fontId="37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Fill="1"/>
    <xf numFmtId="2" fontId="6" fillId="0" borderId="0" xfId="0" applyNumberFormat="1" applyFont="1" applyFill="1" applyBorder="1"/>
    <xf numFmtId="2" fontId="0" fillId="0" borderId="0" xfId="0" applyNumberFormat="1" applyFill="1" applyBorder="1"/>
    <xf numFmtId="2" fontId="6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2" fontId="0" fillId="0" borderId="0" xfId="0" applyNumberFormat="1" applyFill="1"/>
    <xf numFmtId="0" fontId="9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top" wrapText="1" readingOrder="1"/>
    </xf>
    <xf numFmtId="0" fontId="7" fillId="0" borderId="0" xfId="0" applyFont="1" applyFill="1" applyAlignment="1"/>
    <xf numFmtId="0" fontId="6" fillId="0" borderId="0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 vertical="center" wrapText="1"/>
    </xf>
    <xf numFmtId="0" fontId="0" fillId="0" borderId="15" xfId="0" applyBorder="1"/>
    <xf numFmtId="0" fontId="0" fillId="0" borderId="18" xfId="0" applyBorder="1" applyAlignment="1"/>
    <xf numFmtId="0" fontId="0" fillId="0" borderId="19" xfId="0" applyBorder="1" applyAlignment="1"/>
    <xf numFmtId="9" fontId="6" fillId="0" borderId="19" xfId="0" applyNumberFormat="1" applyFont="1" applyFill="1" applyBorder="1" applyAlignment="1">
      <alignment horizontal="right" vertical="center" wrapText="1"/>
    </xf>
    <xf numFmtId="0" fontId="6" fillId="0" borderId="19" xfId="0" applyFont="1" applyBorder="1"/>
    <xf numFmtId="0" fontId="0" fillId="0" borderId="19" xfId="0" applyBorder="1"/>
    <xf numFmtId="9" fontId="0" fillId="0" borderId="18" xfId="0" applyNumberFormat="1" applyBorder="1" applyAlignment="1"/>
    <xf numFmtId="9" fontId="6" fillId="0" borderId="15" xfId="0" applyNumberFormat="1" applyFont="1" applyFill="1" applyBorder="1" applyAlignment="1">
      <alignment vertical="center" wrapText="1"/>
    </xf>
    <xf numFmtId="9" fontId="0" fillId="0" borderId="19" xfId="0" applyNumberFormat="1" applyBorder="1" applyAlignment="1"/>
    <xf numFmtId="9" fontId="0" fillId="0" borderId="19" xfId="0" applyNumberFormat="1" applyFill="1" applyBorder="1" applyAlignment="1"/>
    <xf numFmtId="9" fontId="6" fillId="0" borderId="15" xfId="0" applyNumberFormat="1" applyFont="1" applyFill="1" applyBorder="1" applyAlignment="1">
      <alignment horizontal="right" vertical="center" wrapText="1"/>
    </xf>
    <xf numFmtId="2" fontId="11" fillId="0" borderId="15" xfId="0" applyNumberFormat="1" applyFont="1" applyFill="1" applyBorder="1" applyAlignment="1">
      <alignment horizontal="right" vertical="top" wrapText="1"/>
    </xf>
    <xf numFmtId="2" fontId="0" fillId="0" borderId="15" xfId="0" applyNumberFormat="1" applyFill="1" applyBorder="1"/>
    <xf numFmtId="0" fontId="0" fillId="0" borderId="22" xfId="0" applyBorder="1"/>
    <xf numFmtId="2" fontId="0" fillId="0" borderId="22" xfId="0" applyNumberFormat="1" applyBorder="1"/>
    <xf numFmtId="0" fontId="6" fillId="0" borderId="22" xfId="0" applyFont="1" applyBorder="1" applyAlignment="1">
      <alignment horizontal="right" vertical="center" wrapText="1"/>
    </xf>
    <xf numFmtId="0" fontId="0" fillId="0" borderId="22" xfId="0" applyBorder="1" applyAlignment="1">
      <alignment horizontal="right"/>
    </xf>
    <xf numFmtId="0" fontId="0" fillId="0" borderId="22" xfId="0" applyFill="1" applyBorder="1" applyAlignment="1">
      <alignment horizontal="right"/>
    </xf>
    <xf numFmtId="0" fontId="7" fillId="0" borderId="19" xfId="0" applyFont="1" applyBorder="1" applyAlignment="1"/>
    <xf numFmtId="0" fontId="6" fillId="0" borderId="3" xfId="0" applyNumberFormat="1" applyFont="1" applyFill="1" applyBorder="1" applyAlignment="1">
      <alignment horizontal="right" vertical="center" wrapText="1"/>
    </xf>
    <xf numFmtId="9" fontId="6" fillId="0" borderId="14" xfId="0" applyNumberFormat="1" applyFont="1" applyFill="1" applyBorder="1" applyAlignment="1">
      <alignment horizontal="right" vertical="center" wrapText="1"/>
    </xf>
    <xf numFmtId="9" fontId="6" fillId="0" borderId="3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2" fontId="0" fillId="0" borderId="0" xfId="0" applyNumberFormat="1" applyFill="1" applyAlignment="1">
      <alignment horizontal="left"/>
    </xf>
    <xf numFmtId="14" fontId="0" fillId="0" borderId="0" xfId="0" applyNumberFormat="1"/>
    <xf numFmtId="20" fontId="0" fillId="0" borderId="0" xfId="0" applyNumberFormat="1"/>
    <xf numFmtId="2" fontId="6" fillId="0" borderId="0" xfId="0" applyNumberFormat="1" applyFont="1" applyAlignment="1">
      <alignment horizontal="left"/>
    </xf>
    <xf numFmtId="49" fontId="5" fillId="0" borderId="21" xfId="0" applyNumberFormat="1" applyFont="1" applyBorder="1" applyAlignment="1">
      <alignment horizontal="center" vertical="center" wrapText="1"/>
    </xf>
    <xf numFmtId="0" fontId="11" fillId="0" borderId="0" xfId="110" applyNumberFormat="1" applyFont="1" applyFill="1" applyAlignment="1">
      <alignment horizontal="left" vertical="top"/>
    </xf>
    <xf numFmtId="0" fontId="11" fillId="0" borderId="0" xfId="44" applyNumberFormat="1" applyFont="1" applyFill="1" applyAlignment="1">
      <alignment horizontal="left" vertical="top"/>
    </xf>
    <xf numFmtId="166" fontId="11" fillId="0" borderId="0" xfId="44" applyNumberFormat="1" applyFont="1" applyFill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/>
    </xf>
    <xf numFmtId="0" fontId="11" fillId="0" borderId="0" xfId="110" applyFont="1" applyFill="1" applyAlignment="1">
      <alignment horizontal="center" vertical="top"/>
    </xf>
    <xf numFmtId="2" fontId="11" fillId="0" borderId="0" xfId="0" applyNumberFormat="1" applyFont="1" applyFill="1" applyAlignment="1">
      <alignment horizontal="center" vertical="top"/>
    </xf>
    <xf numFmtId="166" fontId="11" fillId="0" borderId="0" xfId="110" applyNumberFormat="1" applyFont="1" applyFill="1" applyAlignment="1">
      <alignment horizontal="left" vertical="top"/>
    </xf>
    <xf numFmtId="166" fontId="11" fillId="0" borderId="0" xfId="110" applyNumberFormat="1" applyFont="1" applyAlignment="1">
      <alignment horizontal="left" vertical="top"/>
    </xf>
    <xf numFmtId="20" fontId="11" fillId="0" borderId="0" xfId="110" applyNumberFormat="1" applyFont="1" applyFill="1" applyAlignment="1">
      <alignment horizontal="left" vertical="top" wrapText="1"/>
    </xf>
    <xf numFmtId="20" fontId="11" fillId="0" borderId="0" xfId="110" applyNumberFormat="1" applyFont="1" applyFill="1" applyAlignment="1">
      <alignment horizontal="left" vertical="top" readingOrder="1"/>
    </xf>
    <xf numFmtId="20" fontId="11" fillId="0" borderId="0" xfId="110" applyNumberFormat="1" applyFont="1" applyAlignment="1">
      <alignment horizontal="left" vertical="top" wrapText="1" readingOrder="1"/>
    </xf>
    <xf numFmtId="20" fontId="11" fillId="0" borderId="0" xfId="0" applyNumberFormat="1" applyFont="1" applyAlignment="1">
      <alignment horizontal="left" vertical="top" wrapText="1"/>
    </xf>
    <xf numFmtId="20" fontId="11" fillId="0" borderId="0" xfId="0" applyNumberFormat="1" applyFont="1" applyAlignment="1">
      <alignment horizontal="left" vertical="top" wrapText="1" readingOrder="1"/>
    </xf>
    <xf numFmtId="20" fontId="11" fillId="0" borderId="0" xfId="110" applyNumberFormat="1" applyFont="1" applyAlignment="1">
      <alignment horizontal="left" vertical="top" wrapText="1"/>
    </xf>
    <xf numFmtId="2" fontId="11" fillId="0" borderId="0" xfId="110" applyNumberFormat="1" applyFont="1" applyFill="1" applyAlignment="1">
      <alignment horizontal="left" vertical="top"/>
    </xf>
    <xf numFmtId="166" fontId="11" fillId="0" borderId="0" xfId="44" applyNumberFormat="1" applyFont="1" applyAlignment="1">
      <alignment vertical="top"/>
    </xf>
    <xf numFmtId="166" fontId="11" fillId="0" borderId="0" xfId="44" applyNumberFormat="1" applyFont="1" applyFill="1" applyAlignment="1">
      <alignment vertical="top"/>
    </xf>
    <xf numFmtId="166" fontId="11" fillId="0" borderId="0" xfId="0" applyNumberFormat="1" applyFont="1" applyFill="1" applyAlignment="1">
      <alignment vertical="top"/>
    </xf>
    <xf numFmtId="20" fontId="11" fillId="0" borderId="0" xfId="44" applyNumberFormat="1" applyFont="1" applyAlignment="1">
      <alignment horizontal="left" vertical="top"/>
    </xf>
    <xf numFmtId="20" fontId="11" fillId="0" borderId="0" xfId="44" applyNumberFormat="1" applyFont="1" applyFill="1" applyAlignment="1">
      <alignment horizontal="left" vertical="top" wrapText="1"/>
    </xf>
    <xf numFmtId="20" fontId="11" fillId="0" borderId="0" xfId="44" applyNumberFormat="1" applyFont="1" applyFill="1" applyAlignment="1">
      <alignment horizontal="left" vertical="top" wrapText="1" readingOrder="1"/>
    </xf>
    <xf numFmtId="20" fontId="11" fillId="0" borderId="0" xfId="0" applyNumberFormat="1" applyFont="1" applyFill="1" applyAlignment="1">
      <alignment horizontal="left" vertical="top" wrapText="1"/>
    </xf>
    <xf numFmtId="0" fontId="11" fillId="0" borderId="0" xfId="44" applyFont="1" applyAlignment="1">
      <alignment horizontal="center" vertical="top"/>
    </xf>
    <xf numFmtId="0" fontId="11" fillId="0" borderId="0" xfId="43" applyFont="1" applyAlignment="1">
      <alignment horizontal="center" vertical="top"/>
    </xf>
    <xf numFmtId="166" fontId="11" fillId="0" borderId="0" xfId="43" applyNumberFormat="1" applyFont="1" applyAlignment="1">
      <alignment horizontal="center" vertical="top"/>
    </xf>
    <xf numFmtId="0" fontId="11" fillId="0" borderId="0" xfId="43" applyFont="1" applyAlignment="1">
      <alignment horizontal="center" vertical="top" readingOrder="1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66" fontId="11" fillId="0" borderId="0" xfId="0" applyNumberFormat="1" applyFont="1" applyAlignment="1">
      <alignment horizontal="center" vertical="top"/>
    </xf>
    <xf numFmtId="0" fontId="11" fillId="0" borderId="0" xfId="110" applyFont="1" applyAlignment="1">
      <alignment horizontal="center" vertical="top"/>
    </xf>
    <xf numFmtId="0" fontId="11" fillId="0" borderId="0" xfId="44" applyFont="1" applyFill="1" applyAlignment="1">
      <alignment horizontal="center" vertical="top"/>
    </xf>
    <xf numFmtId="2" fontId="11" fillId="0" borderId="0" xfId="44" applyNumberFormat="1" applyFont="1" applyFill="1" applyAlignment="1">
      <alignment horizontal="center" vertical="top"/>
    </xf>
    <xf numFmtId="0" fontId="11" fillId="0" borderId="0" xfId="43" applyFont="1" applyFill="1" applyAlignment="1">
      <alignment horizontal="center" vertical="top"/>
    </xf>
    <xf numFmtId="2" fontId="11" fillId="0" borderId="0" xfId="43" applyNumberFormat="1" applyFont="1" applyFill="1" applyAlignment="1">
      <alignment horizontal="center" vertical="top"/>
    </xf>
    <xf numFmtId="2" fontId="11" fillId="0" borderId="0" xfId="43" applyNumberFormat="1" applyFont="1" applyFill="1" applyAlignment="1">
      <alignment horizontal="center" vertical="top" readingOrder="1"/>
    </xf>
    <xf numFmtId="0" fontId="11" fillId="0" borderId="0" xfId="43" applyFont="1" applyFill="1" applyAlignment="1">
      <alignment horizontal="center" vertical="top" readingOrder="1"/>
    </xf>
    <xf numFmtId="2" fontId="11" fillId="0" borderId="0" xfId="0" applyNumberFormat="1" applyFont="1" applyAlignment="1">
      <alignment horizontal="center" vertical="top"/>
    </xf>
    <xf numFmtId="2" fontId="6" fillId="0" borderId="0" xfId="0" applyNumberFormat="1" applyFont="1" applyAlignment="1">
      <alignment horizontal="center" vertical="top"/>
    </xf>
    <xf numFmtId="2" fontId="11" fillId="0" borderId="0" xfId="44" applyNumberFormat="1" applyFont="1" applyFill="1" applyAlignment="1">
      <alignment horizontal="center" vertical="top" readingOrder="1"/>
    </xf>
    <xf numFmtId="0" fontId="6" fillId="0" borderId="0" xfId="0" applyFont="1" applyFill="1" applyBorder="1" applyAlignment="1">
      <alignment horizontal="right"/>
    </xf>
    <xf numFmtId="49" fontId="5" fillId="0" borderId="14" xfId="0" applyNumberFormat="1" applyFont="1" applyBorder="1" applyAlignment="1">
      <alignment vertical="center" wrapText="1"/>
    </xf>
    <xf numFmtId="2" fontId="6" fillId="0" borderId="15" xfId="0" applyNumberFormat="1" applyFont="1" applyBorder="1"/>
    <xf numFmtId="2" fontId="0" fillId="0" borderId="15" xfId="0" applyNumberFormat="1" applyBorder="1"/>
    <xf numFmtId="2" fontId="6" fillId="0" borderId="15" xfId="0" applyNumberFormat="1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5" xfId="0" applyFont="1" applyFill="1" applyBorder="1"/>
    <xf numFmtId="0" fontId="5" fillId="0" borderId="13" xfId="0" applyFont="1" applyBorder="1" applyAlignment="1">
      <alignment horizontal="center" vertical="center"/>
    </xf>
    <xf numFmtId="0" fontId="0" fillId="0" borderId="15" xfId="0" applyFill="1" applyBorder="1"/>
    <xf numFmtId="0" fontId="6" fillId="0" borderId="15" xfId="0" applyFont="1" applyFill="1" applyBorder="1" applyAlignment="1">
      <alignment horizontal="right"/>
    </xf>
    <xf numFmtId="164" fontId="11" fillId="0" borderId="15" xfId="0" applyNumberFormat="1" applyFont="1" applyFill="1" applyBorder="1" applyAlignment="1">
      <alignment horizontal="left" vertical="top" wrapText="1"/>
    </xf>
    <xf numFmtId="2" fontId="6" fillId="0" borderId="15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9" fontId="5" fillId="0" borderId="20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21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0" xfId="0" applyFont="1" applyAlignment="1">
      <alignment vertical="center"/>
    </xf>
    <xf numFmtId="0" fontId="41" fillId="0" borderId="0" xfId="0" applyFont="1"/>
    <xf numFmtId="0" fontId="14" fillId="0" borderId="0" xfId="0" applyFont="1" applyAlignment="1">
      <alignment vertical="center" wrapText="1"/>
    </xf>
    <xf numFmtId="0" fontId="0" fillId="0" borderId="0" xfId="0" applyAlignment="1"/>
  </cellXfs>
  <cellStyles count="111">
    <cellStyle name="20% - Accent1" xfId="18" builtinId="30" customBuiltin="1"/>
    <cellStyle name="20% - Accent1 2" xfId="46"/>
    <cellStyle name="20% - Accent1 3" xfId="70"/>
    <cellStyle name="20% - Accent1 4" xfId="84"/>
    <cellStyle name="20% - Accent1 5" xfId="98"/>
    <cellStyle name="20% - Accent2" xfId="22" builtinId="34" customBuiltin="1"/>
    <cellStyle name="20% - Accent2 2" xfId="48"/>
    <cellStyle name="20% - Accent2 3" xfId="72"/>
    <cellStyle name="20% - Accent2 4" xfId="86"/>
    <cellStyle name="20% - Accent2 5" xfId="100"/>
    <cellStyle name="20% - Accent3" xfId="26" builtinId="38" customBuiltin="1"/>
    <cellStyle name="20% - Accent3 2" xfId="50"/>
    <cellStyle name="20% - Accent3 3" xfId="74"/>
    <cellStyle name="20% - Accent3 4" xfId="88"/>
    <cellStyle name="20% - Accent3 5" xfId="102"/>
    <cellStyle name="20% - Accent4" xfId="30" builtinId="42" customBuiltin="1"/>
    <cellStyle name="20% - Accent4 2" xfId="52"/>
    <cellStyle name="20% - Accent4 3" xfId="76"/>
    <cellStyle name="20% - Accent4 4" xfId="90"/>
    <cellStyle name="20% - Accent4 5" xfId="104"/>
    <cellStyle name="20% - Accent5" xfId="34" builtinId="46" customBuiltin="1"/>
    <cellStyle name="20% - Accent5 2" xfId="54"/>
    <cellStyle name="20% - Accent5 3" xfId="78"/>
    <cellStyle name="20% - Accent5 4" xfId="92"/>
    <cellStyle name="20% - Accent5 5" xfId="106"/>
    <cellStyle name="20% - Accent6" xfId="38" builtinId="50" customBuiltin="1"/>
    <cellStyle name="20% - Accent6 2" xfId="56"/>
    <cellStyle name="20% - Accent6 3" xfId="80"/>
    <cellStyle name="20% - Accent6 4" xfId="94"/>
    <cellStyle name="20% - Accent6 5" xfId="108"/>
    <cellStyle name="40% - Accent1" xfId="19" builtinId="31" customBuiltin="1"/>
    <cellStyle name="40% - Accent1 2" xfId="47"/>
    <cellStyle name="40% - Accent1 3" xfId="71"/>
    <cellStyle name="40% - Accent1 4" xfId="85"/>
    <cellStyle name="40% - Accent1 5" xfId="99"/>
    <cellStyle name="40% - Accent2" xfId="23" builtinId="35" customBuiltin="1"/>
    <cellStyle name="40% - Accent2 2" xfId="49"/>
    <cellStyle name="40% - Accent2 3" xfId="73"/>
    <cellStyle name="40% - Accent2 4" xfId="87"/>
    <cellStyle name="40% - Accent2 5" xfId="101"/>
    <cellStyle name="40% - Accent3" xfId="27" builtinId="39" customBuiltin="1"/>
    <cellStyle name="40% - Accent3 2" xfId="51"/>
    <cellStyle name="40% - Accent3 3" xfId="75"/>
    <cellStyle name="40% - Accent3 4" xfId="89"/>
    <cellStyle name="40% - Accent3 5" xfId="103"/>
    <cellStyle name="40% - Accent4" xfId="31" builtinId="43" customBuiltin="1"/>
    <cellStyle name="40% - Accent4 2" xfId="53"/>
    <cellStyle name="40% - Accent4 3" xfId="77"/>
    <cellStyle name="40% - Accent4 4" xfId="91"/>
    <cellStyle name="40% - Accent4 5" xfId="105"/>
    <cellStyle name="40% - Accent5" xfId="35" builtinId="47" customBuiltin="1"/>
    <cellStyle name="40% - Accent5 2" xfId="55"/>
    <cellStyle name="40% - Accent5 3" xfId="79"/>
    <cellStyle name="40% - Accent5 4" xfId="93"/>
    <cellStyle name="40% - Accent5 5" xfId="107"/>
    <cellStyle name="40% - Accent6" xfId="39" builtinId="51" customBuiltin="1"/>
    <cellStyle name="40% - Accent6 2" xfId="57"/>
    <cellStyle name="40% - Accent6 3" xfId="81"/>
    <cellStyle name="40% - Accent6 4" xfId="95"/>
    <cellStyle name="40% - Accent6 5" xfId="109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82"/>
    <cellStyle name="Normal 11" xfId="96"/>
    <cellStyle name="Normal 12" xfId="110"/>
    <cellStyle name="Normal 2" xfId="41"/>
    <cellStyle name="Normal 2 2" xfId="44"/>
    <cellStyle name="Normal 3" xfId="43"/>
    <cellStyle name="Normal 3 2" xfId="62"/>
    <cellStyle name="Normal 4" xfId="58"/>
    <cellStyle name="Normal 5" xfId="61"/>
    <cellStyle name="Normal 6" xfId="63"/>
    <cellStyle name="Normal 7" xfId="64"/>
    <cellStyle name="Normal 8" xfId="65"/>
    <cellStyle name="Normal 9" xfId="67"/>
    <cellStyle name="Note 2" xfId="42"/>
    <cellStyle name="Note 2 2" xfId="60"/>
    <cellStyle name="Note 3" xfId="45"/>
    <cellStyle name="Note 4" xfId="69"/>
    <cellStyle name="Note 5" xfId="83"/>
    <cellStyle name="Note 6" xfId="97"/>
    <cellStyle name="Output" xfId="10" builtinId="21" customBuiltin="1"/>
    <cellStyle name="Percent 2" xfId="59"/>
    <cellStyle name="Percent 3" xfId="66"/>
    <cellStyle name="Percent 4" xfId="68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Q40"/>
  <sheetViews>
    <sheetView tabSelected="1" workbookViewId="0">
      <selection activeCell="A5" sqref="A5:Q5"/>
    </sheetView>
  </sheetViews>
  <sheetFormatPr defaultRowHeight="12.75" x14ac:dyDescent="0.2"/>
  <sheetData>
    <row r="2" spans="1:17" s="293" customFormat="1" ht="18" x14ac:dyDescent="0.25">
      <c r="A2" s="292" t="s">
        <v>178</v>
      </c>
    </row>
    <row r="3" spans="1:17" ht="15.75" x14ac:dyDescent="0.25">
      <c r="A3" s="21" t="s">
        <v>179</v>
      </c>
    </row>
    <row r="5" spans="1:17" ht="49.5" customHeight="1" x14ac:dyDescent="0.2">
      <c r="A5" s="294" t="s">
        <v>180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</row>
    <row r="7" spans="1:17" x14ac:dyDescent="0.2">
      <c r="A7" s="7" t="s">
        <v>181</v>
      </c>
    </row>
    <row r="9" spans="1:17" x14ac:dyDescent="0.2">
      <c r="A9" s="20" t="s">
        <v>24</v>
      </c>
    </row>
    <row r="10" spans="1:17" x14ac:dyDescent="0.2">
      <c r="A10" s="8" t="s">
        <v>164</v>
      </c>
    </row>
    <row r="11" spans="1:17" x14ac:dyDescent="0.2">
      <c r="A11" s="8" t="s">
        <v>149</v>
      </c>
    </row>
    <row r="12" spans="1:17" x14ac:dyDescent="0.2">
      <c r="A12" s="8"/>
    </row>
    <row r="13" spans="1:17" x14ac:dyDescent="0.2">
      <c r="A13" s="20" t="s">
        <v>25</v>
      </c>
    </row>
    <row r="14" spans="1:17" x14ac:dyDescent="0.2">
      <c r="A14" s="23" t="s">
        <v>74</v>
      </c>
      <c r="B14" s="7" t="s">
        <v>172</v>
      </c>
    </row>
    <row r="15" spans="1:17" x14ac:dyDescent="0.2">
      <c r="A15" s="23" t="s">
        <v>173</v>
      </c>
      <c r="B15" s="7" t="s">
        <v>174</v>
      </c>
    </row>
    <row r="16" spans="1:17" x14ac:dyDescent="0.2">
      <c r="A16" s="23" t="s">
        <v>152</v>
      </c>
      <c r="B16" s="7" t="s">
        <v>155</v>
      </c>
    </row>
    <row r="17" spans="1:8" x14ac:dyDescent="0.2">
      <c r="A17" s="23" t="s">
        <v>153</v>
      </c>
      <c r="B17" s="7" t="s">
        <v>154</v>
      </c>
    </row>
    <row r="18" spans="1:8" x14ac:dyDescent="0.2">
      <c r="A18" s="23" t="s">
        <v>156</v>
      </c>
      <c r="B18" s="7" t="s">
        <v>157</v>
      </c>
    </row>
    <row r="19" spans="1:8" x14ac:dyDescent="0.2">
      <c r="A19" s="23" t="s">
        <v>150</v>
      </c>
      <c r="B19" s="7" t="s">
        <v>151</v>
      </c>
    </row>
    <row r="20" spans="1:8" x14ac:dyDescent="0.2">
      <c r="A20" s="23" t="s">
        <v>39</v>
      </c>
      <c r="B20" s="7" t="s">
        <v>40</v>
      </c>
    </row>
    <row r="21" spans="1:8" x14ac:dyDescent="0.2">
      <c r="A21" s="22" t="s">
        <v>26</v>
      </c>
      <c r="B21" s="7" t="s">
        <v>27</v>
      </c>
    </row>
    <row r="22" spans="1:8" x14ac:dyDescent="0.2">
      <c r="A22" s="22" t="s">
        <v>19</v>
      </c>
      <c r="B22" s="7" t="s">
        <v>28</v>
      </c>
    </row>
    <row r="23" spans="1:8" x14ac:dyDescent="0.2">
      <c r="A23" s="23" t="s">
        <v>33</v>
      </c>
      <c r="B23" s="7" t="s">
        <v>34</v>
      </c>
    </row>
    <row r="24" spans="1:8" x14ac:dyDescent="0.2">
      <c r="A24" s="23" t="s">
        <v>35</v>
      </c>
      <c r="B24" s="7" t="s">
        <v>36</v>
      </c>
    </row>
    <row r="25" spans="1:8" x14ac:dyDescent="0.2">
      <c r="A25" s="23" t="s">
        <v>37</v>
      </c>
      <c r="B25" s="7" t="s">
        <v>38</v>
      </c>
    </row>
    <row r="26" spans="1:8" x14ac:dyDescent="0.2">
      <c r="A26" s="23" t="s">
        <v>29</v>
      </c>
      <c r="B26" s="7" t="s">
        <v>30</v>
      </c>
    </row>
    <row r="27" spans="1:8" x14ac:dyDescent="0.2">
      <c r="A27" s="23" t="s">
        <v>31</v>
      </c>
      <c r="B27" s="7" t="s">
        <v>32</v>
      </c>
    </row>
    <row r="28" spans="1:8" x14ac:dyDescent="0.2">
      <c r="A28" s="23" t="s">
        <v>41</v>
      </c>
      <c r="B28" s="7" t="s">
        <v>44</v>
      </c>
    </row>
    <row r="29" spans="1:8" x14ac:dyDescent="0.2">
      <c r="A29" s="23" t="s">
        <v>42</v>
      </c>
      <c r="B29" s="7" t="s">
        <v>45</v>
      </c>
    </row>
    <row r="30" spans="1:8" x14ac:dyDescent="0.2">
      <c r="A30" s="24" t="s">
        <v>43</v>
      </c>
      <c r="B30" s="7" t="s">
        <v>46</v>
      </c>
    </row>
    <row r="31" spans="1:8" x14ac:dyDescent="0.2">
      <c r="A31" s="23" t="s">
        <v>47</v>
      </c>
      <c r="B31" s="7" t="s">
        <v>48</v>
      </c>
    </row>
    <row r="32" spans="1:8" x14ac:dyDescent="0.2">
      <c r="A32" s="28" t="s">
        <v>18</v>
      </c>
      <c r="B32" s="9" t="s">
        <v>54</v>
      </c>
      <c r="C32" s="25"/>
      <c r="D32" s="25"/>
      <c r="E32" s="25"/>
      <c r="F32" s="25"/>
      <c r="G32" s="25"/>
      <c r="H32" s="25"/>
    </row>
    <row r="33" spans="1:2" x14ac:dyDescent="0.2">
      <c r="A33" s="23" t="s">
        <v>57</v>
      </c>
      <c r="B33" s="9" t="s">
        <v>56</v>
      </c>
    </row>
    <row r="34" spans="1:2" x14ac:dyDescent="0.2">
      <c r="A34" s="22"/>
    </row>
    <row r="35" spans="1:2" x14ac:dyDescent="0.2">
      <c r="A35" s="23"/>
    </row>
    <row r="36" spans="1:2" x14ac:dyDescent="0.2">
      <c r="A36" s="22"/>
    </row>
    <row r="37" spans="1:2" x14ac:dyDescent="0.2">
      <c r="A37" s="22"/>
    </row>
    <row r="38" spans="1:2" x14ac:dyDescent="0.2">
      <c r="A38" s="22"/>
    </row>
    <row r="39" spans="1:2" x14ac:dyDescent="0.2">
      <c r="A39" s="22"/>
    </row>
    <row r="40" spans="1:2" x14ac:dyDescent="0.2">
      <c r="A40" s="22"/>
    </row>
  </sheetData>
  <customSheetViews>
    <customSheetView guid="{1D75F8A4-1BC6-460E-956D-527D312C5D8D}" topLeftCell="A7">
      <pageMargins left="0.7" right="0.7" top="0.75" bottom="0.75" header="0.3" footer="0.3"/>
      <pageSetup orientation="portrait" horizontalDpi="0" r:id="rId1"/>
    </customSheetView>
  </customSheetViews>
  <mergeCells count="1">
    <mergeCell ref="A5:Q5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26"/>
  <sheetViews>
    <sheetView zoomScaleNormal="100" workbookViewId="0">
      <selection activeCell="A21" sqref="A21"/>
    </sheetView>
  </sheetViews>
  <sheetFormatPr defaultRowHeight="12.75" x14ac:dyDescent="0.2"/>
  <cols>
    <col min="1" max="1" width="24.7109375" bestFit="1" customWidth="1"/>
    <col min="2" max="2" width="11.85546875" customWidth="1"/>
    <col min="3" max="4" width="12.7109375" customWidth="1"/>
    <col min="5" max="5" width="8.7109375" customWidth="1"/>
    <col min="6" max="6" width="15.140625" customWidth="1"/>
    <col min="7" max="7" width="12.140625" customWidth="1"/>
    <col min="8" max="9" width="10.85546875" customWidth="1"/>
    <col min="10" max="10" width="12.140625" customWidth="1"/>
    <col min="11" max="12" width="10.85546875" customWidth="1"/>
    <col min="13" max="13" width="12.140625" bestFit="1" customWidth="1"/>
    <col min="14" max="14" width="1.7109375" bestFit="1" customWidth="1"/>
    <col min="15" max="15" width="12.140625" customWidth="1"/>
    <col min="16" max="16" width="1.7109375" bestFit="1" customWidth="1"/>
    <col min="17" max="17" width="12.140625" customWidth="1"/>
    <col min="18" max="18" width="2.5703125" customWidth="1"/>
    <col min="19" max="19" width="10.7109375" bestFit="1" customWidth="1"/>
    <col min="20" max="20" width="1.7109375" customWidth="1"/>
    <col min="21" max="21" width="10.7109375" customWidth="1"/>
    <col min="22" max="22" width="2.140625" customWidth="1"/>
    <col min="23" max="23" width="10.7109375" customWidth="1"/>
    <col min="24" max="24" width="1.7109375" bestFit="1" customWidth="1"/>
    <col min="25" max="25" width="14.28515625" customWidth="1"/>
    <col min="26" max="26" width="13" customWidth="1"/>
    <col min="27" max="27" width="12" customWidth="1"/>
    <col min="28" max="28" width="26.7109375" customWidth="1"/>
  </cols>
  <sheetData>
    <row r="1" spans="1:35" x14ac:dyDescent="0.2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03"/>
      <c r="AB1" s="19"/>
    </row>
    <row r="2" spans="1:35" x14ac:dyDescent="0.2">
      <c r="A2" s="264" t="s">
        <v>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5"/>
      <c r="AC2" s="17"/>
    </row>
    <row r="3" spans="1:35" ht="39.950000000000003" customHeight="1" x14ac:dyDescent="0.2">
      <c r="A3" s="1"/>
      <c r="B3" s="289" t="s">
        <v>55</v>
      </c>
      <c r="C3" s="264"/>
      <c r="D3" s="264"/>
      <c r="E3" s="265"/>
      <c r="F3" s="1"/>
      <c r="G3" s="1"/>
      <c r="H3" s="1"/>
      <c r="I3" s="1"/>
      <c r="J3" s="1"/>
      <c r="K3" s="2"/>
      <c r="L3" s="2"/>
      <c r="M3" s="274" t="s">
        <v>1</v>
      </c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6"/>
      <c r="AB3" s="252"/>
      <c r="AC3" s="18"/>
    </row>
    <row r="4" spans="1:35" ht="42" customHeight="1" x14ac:dyDescent="0.2">
      <c r="A4" s="283" t="s">
        <v>2</v>
      </c>
      <c r="B4" s="286" t="s">
        <v>169</v>
      </c>
      <c r="C4" s="283" t="s">
        <v>167</v>
      </c>
      <c r="D4" s="283" t="s">
        <v>168</v>
      </c>
      <c r="E4" s="283" t="s">
        <v>3</v>
      </c>
      <c r="F4" s="280" t="s">
        <v>4</v>
      </c>
      <c r="G4" s="268" t="s">
        <v>5</v>
      </c>
      <c r="H4" s="269"/>
      <c r="I4" s="270"/>
      <c r="J4" s="271" t="s">
        <v>6</v>
      </c>
      <c r="K4" s="272"/>
      <c r="L4" s="273"/>
      <c r="M4" s="268" t="s">
        <v>20</v>
      </c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166"/>
      <c r="Y4" s="269" t="s">
        <v>7</v>
      </c>
      <c r="Z4" s="269"/>
      <c r="AA4" s="270"/>
      <c r="AB4" s="208" t="s">
        <v>175</v>
      </c>
      <c r="AC4" s="18"/>
    </row>
    <row r="5" spans="1:35" ht="34.5" customHeight="1" x14ac:dyDescent="0.2">
      <c r="A5" s="284"/>
      <c r="B5" s="287"/>
      <c r="C5" s="284"/>
      <c r="D5" s="284"/>
      <c r="E5" s="284"/>
      <c r="F5" s="281"/>
      <c r="G5" s="286" t="s">
        <v>169</v>
      </c>
      <c r="H5" s="283" t="s">
        <v>176</v>
      </c>
      <c r="I5" s="266" t="s">
        <v>168</v>
      </c>
      <c r="J5" s="286" t="s">
        <v>169</v>
      </c>
      <c r="K5" s="283" t="s">
        <v>176</v>
      </c>
      <c r="L5" s="266" t="s">
        <v>168</v>
      </c>
      <c r="M5" s="264" t="s">
        <v>169</v>
      </c>
      <c r="N5" s="264"/>
      <c r="O5" s="264"/>
      <c r="P5" s="213"/>
      <c r="Q5" s="269" t="s">
        <v>167</v>
      </c>
      <c r="R5" s="269"/>
      <c r="S5" s="269"/>
      <c r="T5" s="214"/>
      <c r="U5" s="269" t="s">
        <v>168</v>
      </c>
      <c r="V5" s="269"/>
      <c r="W5" s="269"/>
      <c r="X5" s="214"/>
      <c r="Y5" s="283" t="s">
        <v>169</v>
      </c>
      <c r="Z5" s="283" t="s">
        <v>167</v>
      </c>
      <c r="AA5" s="266" t="s">
        <v>168</v>
      </c>
      <c r="AB5" s="277" t="s">
        <v>171</v>
      </c>
      <c r="AC5" s="18"/>
    </row>
    <row r="6" spans="1:35" ht="15" customHeight="1" x14ac:dyDescent="0.2">
      <c r="A6" s="285"/>
      <c r="B6" s="288"/>
      <c r="C6" s="285"/>
      <c r="D6" s="285"/>
      <c r="E6" s="285"/>
      <c r="F6" s="282"/>
      <c r="G6" s="288"/>
      <c r="H6" s="285"/>
      <c r="I6" s="267"/>
      <c r="J6" s="288"/>
      <c r="K6" s="285"/>
      <c r="L6" s="267"/>
      <c r="M6" s="167" t="s">
        <v>74</v>
      </c>
      <c r="N6" s="167"/>
      <c r="O6" s="167" t="s">
        <v>75</v>
      </c>
      <c r="P6" s="213"/>
      <c r="Q6" s="167" t="s">
        <v>74</v>
      </c>
      <c r="R6" s="212"/>
      <c r="S6" s="167" t="s">
        <v>75</v>
      </c>
      <c r="T6" s="259"/>
      <c r="U6" s="167" t="s">
        <v>74</v>
      </c>
      <c r="V6" s="167"/>
      <c r="W6" s="167" t="s">
        <v>75</v>
      </c>
      <c r="X6" s="259"/>
      <c r="Y6" s="285"/>
      <c r="Z6" s="285"/>
      <c r="AA6" s="267"/>
      <c r="AB6" s="278"/>
    </row>
    <row r="7" spans="1:35" x14ac:dyDescent="0.2">
      <c r="A7" t="s">
        <v>8</v>
      </c>
      <c r="B7" s="186">
        <f>'Total, Dissolved Nutrients'!Q114</f>
        <v>106</v>
      </c>
      <c r="C7" s="45">
        <f>'Total, Dissolved Nutrients'!T114</f>
        <v>3</v>
      </c>
      <c r="D7" s="45">
        <v>0</v>
      </c>
      <c r="E7">
        <f>B7+C7</f>
        <v>109</v>
      </c>
      <c r="F7" s="194">
        <v>0.02</v>
      </c>
      <c r="G7" s="182">
        <f>'Total, Dissolved Nutrients'!W114</f>
        <v>0</v>
      </c>
      <c r="H7" s="200">
        <f>'Total, Dissolved Nutrients'!AC114</f>
        <v>0</v>
      </c>
      <c r="I7" s="201" t="s">
        <v>18</v>
      </c>
      <c r="J7" s="187">
        <f t="shared" ref="J7:K11" si="0">G7/B7</f>
        <v>0</v>
      </c>
      <c r="K7" s="202">
        <f t="shared" si="0"/>
        <v>0</v>
      </c>
      <c r="L7" s="201" t="s">
        <v>18</v>
      </c>
      <c r="M7" s="39" t="s">
        <v>18</v>
      </c>
      <c r="N7" s="39"/>
      <c r="O7" s="39" t="s">
        <v>18</v>
      </c>
      <c r="P7" s="191"/>
      <c r="Q7" s="39" t="s">
        <v>18</v>
      </c>
      <c r="R7" s="39"/>
      <c r="S7" s="39" t="s">
        <v>18</v>
      </c>
      <c r="T7" s="191"/>
      <c r="U7" s="39" t="s">
        <v>18</v>
      </c>
      <c r="V7" s="39"/>
      <c r="W7" s="39" t="s">
        <v>18</v>
      </c>
      <c r="X7" s="191"/>
      <c r="Y7" s="39" t="s">
        <v>18</v>
      </c>
      <c r="Z7" s="39" t="s">
        <v>18</v>
      </c>
      <c r="AA7" s="191" t="s">
        <v>18</v>
      </c>
      <c r="AB7" s="191" t="s">
        <v>18</v>
      </c>
      <c r="AC7" s="5"/>
    </row>
    <row r="8" spans="1:35" x14ac:dyDescent="0.2">
      <c r="A8" t="s">
        <v>9</v>
      </c>
      <c r="B8" s="186">
        <f>'Total, Dissolved Nutrients'!Q114</f>
        <v>106</v>
      </c>
      <c r="C8" s="45">
        <f>'Total, Dissolved Nutrients'!T114</f>
        <v>3</v>
      </c>
      <c r="D8" s="45">
        <v>0</v>
      </c>
      <c r="E8">
        <f t="shared" ref="E8:E11" si="1">B8+C8</f>
        <v>109</v>
      </c>
      <c r="F8" s="195">
        <v>0.1</v>
      </c>
      <c r="G8" s="183">
        <f>'Total, Dissolved Nutrients'!AA114</f>
        <v>0</v>
      </c>
      <c r="H8" s="179">
        <f>'Total, Dissolved Nutrients'!AG114</f>
        <v>0</v>
      </c>
      <c r="I8" s="191" t="s">
        <v>18</v>
      </c>
      <c r="J8" s="189">
        <f t="shared" si="0"/>
        <v>0</v>
      </c>
      <c r="K8" s="40">
        <f t="shared" si="0"/>
        <v>0</v>
      </c>
      <c r="L8" s="191" t="s">
        <v>18</v>
      </c>
      <c r="M8" s="39" t="s">
        <v>18</v>
      </c>
      <c r="N8" s="39"/>
      <c r="O8" s="39" t="s">
        <v>18</v>
      </c>
      <c r="P8" s="191"/>
      <c r="Q8" s="39" t="s">
        <v>18</v>
      </c>
      <c r="R8" s="39"/>
      <c r="S8" s="39" t="s">
        <v>18</v>
      </c>
      <c r="T8" s="191"/>
      <c r="U8" s="39" t="s">
        <v>18</v>
      </c>
      <c r="V8" s="39"/>
      <c r="W8" s="39" t="s">
        <v>18</v>
      </c>
      <c r="X8" s="191"/>
      <c r="Y8" s="39" t="s">
        <v>18</v>
      </c>
      <c r="Z8" s="39" t="s">
        <v>18</v>
      </c>
      <c r="AA8" s="191" t="s">
        <v>18</v>
      </c>
      <c r="AB8" s="191" t="s">
        <v>18</v>
      </c>
      <c r="AC8" s="6"/>
    </row>
    <row r="9" spans="1:35" x14ac:dyDescent="0.2">
      <c r="A9" t="s">
        <v>10</v>
      </c>
      <c r="B9" s="186">
        <f>'Total, Dissolved Nutrients'!R114</f>
        <v>106</v>
      </c>
      <c r="C9" s="45">
        <f>'Total, Dissolved Nutrients'!U114</f>
        <v>3</v>
      </c>
      <c r="D9" s="45">
        <v>0</v>
      </c>
      <c r="E9">
        <f t="shared" si="1"/>
        <v>109</v>
      </c>
      <c r="F9" s="194">
        <v>8.0000000000000002E-3</v>
      </c>
      <c r="G9" s="183">
        <f>'Total, Dissolved Nutrients'!X114</f>
        <v>1</v>
      </c>
      <c r="H9" s="38">
        <f>'Total, Dissolved Nutrients'!AD114</f>
        <v>0</v>
      </c>
      <c r="I9" s="191" t="s">
        <v>18</v>
      </c>
      <c r="J9" s="189">
        <f>G9/B9</f>
        <v>9.433962264150943E-3</v>
      </c>
      <c r="K9" s="40">
        <f t="shared" si="0"/>
        <v>0</v>
      </c>
      <c r="L9" s="191" t="s">
        <v>18</v>
      </c>
      <c r="M9" s="162">
        <f>'Total, Dissolved Nutrients'!AK116</f>
        <v>0.01</v>
      </c>
      <c r="N9" s="163" t="s">
        <v>165</v>
      </c>
      <c r="O9" s="162">
        <f>'Total, Dissolved Nutrients'!AK115</f>
        <v>0.01</v>
      </c>
      <c r="P9" s="262" t="s">
        <v>165</v>
      </c>
      <c r="Q9" s="39" t="s">
        <v>18</v>
      </c>
      <c r="R9" s="39"/>
      <c r="S9" s="39" t="s">
        <v>18</v>
      </c>
      <c r="T9" s="191"/>
      <c r="U9" s="39" t="s">
        <v>18</v>
      </c>
      <c r="V9" s="39"/>
      <c r="W9" s="39" t="s">
        <v>18</v>
      </c>
      <c r="X9" s="191"/>
      <c r="Y9" s="39" t="s">
        <v>18</v>
      </c>
      <c r="Z9" s="39" t="s">
        <v>18</v>
      </c>
      <c r="AA9" s="191" t="s">
        <v>18</v>
      </c>
      <c r="AB9" s="191" t="s">
        <v>18</v>
      </c>
      <c r="AC9" s="174"/>
      <c r="AD9" s="168"/>
      <c r="AE9" s="168"/>
      <c r="AF9" s="168"/>
      <c r="AG9" s="168"/>
      <c r="AH9" s="168"/>
      <c r="AI9" s="168"/>
    </row>
    <row r="10" spans="1:35" x14ac:dyDescent="0.2">
      <c r="A10" t="s">
        <v>11</v>
      </c>
      <c r="B10" s="186">
        <f>'Total, Dissolved Nutrients'!R114</f>
        <v>106</v>
      </c>
      <c r="C10" s="45">
        <f>'Total, Dissolved Nutrients'!U114</f>
        <v>3</v>
      </c>
      <c r="D10" s="45">
        <v>0</v>
      </c>
      <c r="E10">
        <f t="shared" si="1"/>
        <v>109</v>
      </c>
      <c r="F10" s="195">
        <v>0.02</v>
      </c>
      <c r="G10" s="183">
        <f>'Total, Dissolved Nutrients'!Y114</f>
        <v>4</v>
      </c>
      <c r="H10" s="179">
        <f>'Total, Dissolved Nutrients'!AE114</f>
        <v>0</v>
      </c>
      <c r="I10" s="191" t="s">
        <v>18</v>
      </c>
      <c r="J10" s="190">
        <f>G10/B10</f>
        <v>3.7735849056603772E-2</v>
      </c>
      <c r="K10" s="40">
        <f>H10/C10</f>
        <v>0</v>
      </c>
      <c r="L10" s="191" t="s">
        <v>18</v>
      </c>
      <c r="M10" s="31">
        <f>'Total, Dissolved Nutrients'!AL116</f>
        <v>2.0199999999999999E-2</v>
      </c>
      <c r="N10" s="164" t="s">
        <v>166</v>
      </c>
      <c r="O10" s="31">
        <f>'Total, Dissolved Nutrients'!AL115</f>
        <v>3.6299999999999999E-2</v>
      </c>
      <c r="P10" s="263" t="s">
        <v>166</v>
      </c>
      <c r="Q10" s="39" t="s">
        <v>18</v>
      </c>
      <c r="R10" s="39"/>
      <c r="S10" s="39" t="s">
        <v>18</v>
      </c>
      <c r="T10" s="191"/>
      <c r="U10" s="39" t="s">
        <v>18</v>
      </c>
      <c r="V10" s="39"/>
      <c r="W10" s="39" t="s">
        <v>18</v>
      </c>
      <c r="X10" s="191"/>
      <c r="Y10" s="31">
        <f>'Total, Dissolved Nutrients'!AL114</f>
        <v>2.8249999999999997E-2</v>
      </c>
      <c r="Z10" s="39" t="s">
        <v>18</v>
      </c>
      <c r="AA10" s="191" t="s">
        <v>18</v>
      </c>
      <c r="AB10" s="191" t="s">
        <v>18</v>
      </c>
      <c r="AC10" s="175"/>
      <c r="AD10" s="168"/>
      <c r="AE10" s="168"/>
      <c r="AF10" s="168"/>
      <c r="AG10" s="168"/>
      <c r="AH10" s="168"/>
      <c r="AI10" s="168"/>
    </row>
    <row r="11" spans="1:35" x14ac:dyDescent="0.2">
      <c r="A11" t="s">
        <v>58</v>
      </c>
      <c r="B11" s="186">
        <f>'Total, Dissolved Nutrients'!R114</f>
        <v>106</v>
      </c>
      <c r="C11" s="45">
        <f>'Total, Dissolved Nutrients'!U114</f>
        <v>3</v>
      </c>
      <c r="D11" s="45">
        <v>0</v>
      </c>
      <c r="E11">
        <f t="shared" si="1"/>
        <v>109</v>
      </c>
      <c r="F11" s="194">
        <v>0.02</v>
      </c>
      <c r="G11" s="183">
        <f>'Total, Dissolved Nutrients'!Z114</f>
        <v>0</v>
      </c>
      <c r="H11" s="38">
        <f>'Total, Dissolved Nutrients'!AG114</f>
        <v>0</v>
      </c>
      <c r="I11" s="191" t="s">
        <v>18</v>
      </c>
      <c r="J11" s="189">
        <f t="shared" si="0"/>
        <v>0</v>
      </c>
      <c r="K11" s="40">
        <f t="shared" si="0"/>
        <v>0</v>
      </c>
      <c r="L11" s="191" t="s">
        <v>18</v>
      </c>
      <c r="M11" s="39" t="s">
        <v>18</v>
      </c>
      <c r="N11" s="39"/>
      <c r="O11" s="39" t="s">
        <v>18</v>
      </c>
      <c r="P11" s="191"/>
      <c r="Q11" s="39" t="s">
        <v>18</v>
      </c>
      <c r="R11" s="39"/>
      <c r="S11" s="39" t="s">
        <v>18</v>
      </c>
      <c r="T11" s="191"/>
      <c r="U11" s="39" t="s">
        <v>18</v>
      </c>
      <c r="V11" s="39"/>
      <c r="W11" s="39" t="s">
        <v>18</v>
      </c>
      <c r="X11" s="191"/>
      <c r="Y11" s="39" t="s">
        <v>18</v>
      </c>
      <c r="Z11" s="39" t="s">
        <v>18</v>
      </c>
      <c r="AA11" s="191" t="s">
        <v>18</v>
      </c>
      <c r="AB11" s="191" t="s">
        <v>18</v>
      </c>
      <c r="AC11" s="176"/>
      <c r="AD11" s="168"/>
      <c r="AE11" s="168"/>
      <c r="AF11" s="168"/>
      <c r="AG11" s="168"/>
      <c r="AH11" s="168"/>
      <c r="AI11" s="168"/>
    </row>
    <row r="12" spans="1:35" s="4" customFormat="1" x14ac:dyDescent="0.2">
      <c r="A12" s="3" t="s">
        <v>12</v>
      </c>
      <c r="B12" s="199">
        <v>0</v>
      </c>
      <c r="C12" s="3">
        <v>0</v>
      </c>
      <c r="D12" s="3">
        <f>Chlorophyll!L111</f>
        <v>105</v>
      </c>
      <c r="E12" s="17">
        <f>B12+D12</f>
        <v>105</v>
      </c>
      <c r="F12" s="196" t="s">
        <v>143</v>
      </c>
      <c r="G12" s="184" t="s">
        <v>18</v>
      </c>
      <c r="H12" s="39" t="s">
        <v>18</v>
      </c>
      <c r="I12" s="180">
        <f>Chlorophyll!N111</f>
        <v>2</v>
      </c>
      <c r="J12" s="184" t="s">
        <v>18</v>
      </c>
      <c r="K12" s="39" t="s">
        <v>18</v>
      </c>
      <c r="L12" s="188">
        <f>I12/D12</f>
        <v>1.9047619047619049E-2</v>
      </c>
      <c r="M12" s="39" t="s">
        <v>18</v>
      </c>
      <c r="N12" s="39"/>
      <c r="O12" s="39" t="s">
        <v>18</v>
      </c>
      <c r="P12" s="191"/>
      <c r="Q12" s="39" t="s">
        <v>18</v>
      </c>
      <c r="R12" s="39"/>
      <c r="S12" s="39" t="s">
        <v>18</v>
      </c>
      <c r="T12" s="192"/>
      <c r="U12" s="32">
        <f>Chlorophyll!S109/1000</f>
        <v>5.5999999999999999E-3</v>
      </c>
      <c r="V12" s="32" t="s">
        <v>165</v>
      </c>
      <c r="W12" s="30">
        <f>Chlorophyll!S111/1000</f>
        <v>5.5999999999999999E-3</v>
      </c>
      <c r="X12" s="192" t="s">
        <v>165</v>
      </c>
      <c r="Y12" s="39" t="s">
        <v>18</v>
      </c>
      <c r="Z12" s="39" t="s">
        <v>18</v>
      </c>
      <c r="AA12" s="192">
        <f>Chlorophyll!S110/1000</f>
        <v>5.5999999999999999E-3</v>
      </c>
      <c r="AB12" s="191" t="s">
        <v>18</v>
      </c>
      <c r="AC12" s="177"/>
      <c r="AD12" s="178"/>
      <c r="AE12" s="178"/>
      <c r="AF12" s="178"/>
      <c r="AG12" s="178"/>
      <c r="AH12" s="178"/>
      <c r="AI12" s="178"/>
    </row>
    <row r="13" spans="1:35" s="7" customFormat="1" x14ac:dyDescent="0.2">
      <c r="A13" s="48" t="s">
        <v>162</v>
      </c>
      <c r="B13" s="186">
        <f>BOD!L90</f>
        <v>85</v>
      </c>
      <c r="C13" s="17">
        <f>BOD!O90</f>
        <v>1</v>
      </c>
      <c r="D13" s="17">
        <v>0</v>
      </c>
      <c r="E13" s="17">
        <f>SUM(B13:C13)</f>
        <v>86</v>
      </c>
      <c r="F13" s="197">
        <v>0.3</v>
      </c>
      <c r="G13" s="185">
        <f>BOD!R90</f>
        <v>46</v>
      </c>
      <c r="H13" s="48">
        <f>BOD!O90</f>
        <v>1</v>
      </c>
      <c r="I13" s="191" t="s">
        <v>18</v>
      </c>
      <c r="J13" s="190">
        <f>G13/E13</f>
        <v>0.53488372093023251</v>
      </c>
      <c r="K13" s="40">
        <f>H13/C13</f>
        <v>1</v>
      </c>
      <c r="L13" s="191" t="s">
        <v>18</v>
      </c>
      <c r="M13" s="169">
        <f>BOD!U90</f>
        <v>0.3</v>
      </c>
      <c r="N13" s="169"/>
      <c r="O13" s="13">
        <f>BOD!U92</f>
        <v>2.69</v>
      </c>
      <c r="P13" s="258"/>
      <c r="Q13" s="169">
        <f>BOD!X42</f>
        <v>1.2</v>
      </c>
      <c r="R13" s="169" t="s">
        <v>165</v>
      </c>
      <c r="S13" s="170">
        <f>BOD!X42</f>
        <v>1.2</v>
      </c>
      <c r="T13" s="193" t="s">
        <v>165</v>
      </c>
      <c r="U13" s="39" t="s">
        <v>18</v>
      </c>
      <c r="V13" s="39"/>
      <c r="W13" s="39" t="s">
        <v>18</v>
      </c>
      <c r="X13" s="193"/>
      <c r="Y13" s="169">
        <f>BOD!U91</f>
        <v>0.61239130434782618</v>
      </c>
      <c r="Z13" s="171">
        <f>BOD!X91</f>
        <v>1.2</v>
      </c>
      <c r="AA13" s="191" t="s">
        <v>18</v>
      </c>
      <c r="AB13" s="253">
        <v>1.21</v>
      </c>
      <c r="AC13" s="10"/>
      <c r="AD13" s="10"/>
      <c r="AE13" s="10"/>
      <c r="AF13" s="10"/>
      <c r="AG13" s="10"/>
      <c r="AH13" s="10"/>
      <c r="AI13" s="10"/>
    </row>
    <row r="14" spans="1:35" s="17" customFormat="1" x14ac:dyDescent="0.2">
      <c r="A14" s="48" t="s">
        <v>163</v>
      </c>
      <c r="B14" s="186">
        <f>BOD!M90</f>
        <v>85</v>
      </c>
      <c r="C14" s="17">
        <f>BOD!P90</f>
        <v>1</v>
      </c>
      <c r="D14" s="17">
        <v>0</v>
      </c>
      <c r="E14" s="17">
        <f>SUM(B14:C14)</f>
        <v>86</v>
      </c>
      <c r="F14" s="197">
        <v>0.3</v>
      </c>
      <c r="G14" s="186">
        <f>BOD!S90</f>
        <v>50</v>
      </c>
      <c r="H14" s="17">
        <f>BOD!P90</f>
        <v>1</v>
      </c>
      <c r="I14" s="191" t="s">
        <v>18</v>
      </c>
      <c r="J14" s="190">
        <f>G14/E14</f>
        <v>0.58139534883720934</v>
      </c>
      <c r="K14" s="40">
        <f>H14/C14</f>
        <v>1</v>
      </c>
      <c r="L14" s="191" t="s">
        <v>18</v>
      </c>
      <c r="M14" s="172">
        <f>BOD!V90</f>
        <v>0.31</v>
      </c>
      <c r="N14" s="172"/>
      <c r="O14" s="170">
        <f>BOD!V92</f>
        <v>2.4</v>
      </c>
      <c r="P14" s="193"/>
      <c r="Q14" s="172">
        <f>BOD!Y42</f>
        <v>1.22</v>
      </c>
      <c r="R14" s="172" t="s">
        <v>165</v>
      </c>
      <c r="S14" s="172">
        <f>BOD!Y42</f>
        <v>1.22</v>
      </c>
      <c r="T14" s="260" t="s">
        <v>165</v>
      </c>
      <c r="U14" s="39" t="s">
        <v>18</v>
      </c>
      <c r="V14" s="39"/>
      <c r="W14" s="39" t="s">
        <v>18</v>
      </c>
      <c r="X14" s="260"/>
      <c r="Y14" s="170">
        <f>BOD!V91</f>
        <v>0.62346938775510197</v>
      </c>
      <c r="Z14" s="76">
        <f>BOD!Y91</f>
        <v>1.22</v>
      </c>
      <c r="AA14" s="191" t="s">
        <v>18</v>
      </c>
      <c r="AB14" s="254">
        <v>0.9</v>
      </c>
      <c r="AC14" s="13"/>
      <c r="AD14" s="172"/>
      <c r="AE14" s="172"/>
      <c r="AF14" s="172"/>
      <c r="AG14" s="172"/>
      <c r="AH14" s="172"/>
      <c r="AI14" s="172"/>
    </row>
    <row r="15" spans="1:35" x14ac:dyDescent="0.2">
      <c r="A15" s="13" t="s">
        <v>144</v>
      </c>
      <c r="B15" s="186">
        <f>DOC!H29</f>
        <v>24</v>
      </c>
      <c r="C15">
        <v>0</v>
      </c>
      <c r="D15">
        <v>0</v>
      </c>
      <c r="E15" s="17">
        <f>SUM(B15:C15)</f>
        <v>24</v>
      </c>
      <c r="F15" s="198">
        <v>0.46</v>
      </c>
      <c r="G15" s="186">
        <v>0</v>
      </c>
      <c r="H15" s="49" t="s">
        <v>18</v>
      </c>
      <c r="I15" s="191" t="s">
        <v>18</v>
      </c>
      <c r="J15" s="190">
        <f>G15/E15</f>
        <v>0</v>
      </c>
      <c r="K15" s="39" t="s">
        <v>18</v>
      </c>
      <c r="L15" s="191" t="s">
        <v>18</v>
      </c>
      <c r="M15" s="39" t="s">
        <v>18</v>
      </c>
      <c r="N15" s="39"/>
      <c r="O15" s="39" t="s">
        <v>18</v>
      </c>
      <c r="P15" s="191"/>
      <c r="Q15" s="15" t="s">
        <v>18</v>
      </c>
      <c r="R15" s="15"/>
      <c r="S15" s="15" t="s">
        <v>18</v>
      </c>
      <c r="T15" s="261"/>
      <c r="U15" s="39" t="s">
        <v>18</v>
      </c>
      <c r="V15" s="39"/>
      <c r="W15" s="39" t="s">
        <v>18</v>
      </c>
      <c r="X15" s="261"/>
      <c r="Y15" s="39" t="s">
        <v>18</v>
      </c>
      <c r="Z15" s="39" t="s">
        <v>18</v>
      </c>
      <c r="AA15" s="191" t="s">
        <v>18</v>
      </c>
      <c r="AB15" s="191" t="s">
        <v>18</v>
      </c>
      <c r="AC15" s="10"/>
      <c r="AD15" s="168"/>
      <c r="AE15" s="168"/>
      <c r="AF15" s="168"/>
      <c r="AG15" s="168"/>
      <c r="AH15" s="168"/>
      <c r="AI15" s="168"/>
    </row>
    <row r="16" spans="1:35" x14ac:dyDescent="0.2">
      <c r="A16" s="258" t="s">
        <v>145</v>
      </c>
      <c r="B16" s="17">
        <v>0</v>
      </c>
      <c r="C16" s="17">
        <v>0</v>
      </c>
      <c r="D16">
        <f>TPCN!L28</f>
        <v>23</v>
      </c>
      <c r="E16" s="17">
        <f>SUM(C16:D16)</f>
        <v>23</v>
      </c>
      <c r="F16" s="198">
        <v>0.1</v>
      </c>
      <c r="G16" s="39" t="s">
        <v>18</v>
      </c>
      <c r="H16" s="39" t="s">
        <v>18</v>
      </c>
      <c r="I16" s="181">
        <f>TPCN!O28</f>
        <v>4</v>
      </c>
      <c r="J16" s="39" t="s">
        <v>18</v>
      </c>
      <c r="K16" s="39" t="s">
        <v>18</v>
      </c>
      <c r="L16" s="188">
        <f>I16/D16</f>
        <v>0.17391304347826086</v>
      </c>
      <c r="M16" s="39" t="s">
        <v>18</v>
      </c>
      <c r="N16" s="39"/>
      <c r="O16" s="39" t="s">
        <v>18</v>
      </c>
      <c r="P16" s="191"/>
      <c r="Q16" s="15" t="s">
        <v>18</v>
      </c>
      <c r="R16" s="15"/>
      <c r="S16" s="15" t="s">
        <v>18</v>
      </c>
      <c r="T16" s="193"/>
      <c r="U16" s="173">
        <f>TPCN!R28</f>
        <v>0.122</v>
      </c>
      <c r="V16" s="173"/>
      <c r="W16" s="173">
        <f>TPCN!R30</f>
        <v>0.30499999999999999</v>
      </c>
      <c r="X16" s="193"/>
      <c r="Y16" s="39" t="s">
        <v>18</v>
      </c>
      <c r="Z16" s="39" t="s">
        <v>18</v>
      </c>
      <c r="AA16" s="193">
        <f>TPCN!R29</f>
        <v>0.19949999999999998</v>
      </c>
      <c r="AB16" s="254">
        <v>0.51</v>
      </c>
      <c r="AC16" s="10"/>
      <c r="AD16" s="168"/>
      <c r="AE16" s="168"/>
      <c r="AF16" s="168"/>
      <c r="AG16" s="168"/>
      <c r="AH16" s="168"/>
      <c r="AI16" s="168"/>
    </row>
    <row r="17" spans="1:35" x14ac:dyDescent="0.2">
      <c r="A17" s="258" t="s">
        <v>146</v>
      </c>
      <c r="B17">
        <v>0</v>
      </c>
      <c r="C17" s="17">
        <v>0</v>
      </c>
      <c r="D17" s="17">
        <f>TPCN!M28</f>
        <v>23</v>
      </c>
      <c r="E17" s="181">
        <f>SUM(C17:D17)</f>
        <v>23</v>
      </c>
      <c r="F17" s="257" t="s">
        <v>148</v>
      </c>
      <c r="G17" s="39" t="s">
        <v>18</v>
      </c>
      <c r="H17" s="39" t="s">
        <v>18</v>
      </c>
      <c r="I17" s="256">
        <f>TPCN!P28</f>
        <v>2</v>
      </c>
      <c r="J17" s="39" t="s">
        <v>18</v>
      </c>
      <c r="K17" s="39" t="s">
        <v>18</v>
      </c>
      <c r="L17" s="188">
        <f>I17/D17</f>
        <v>8.6956521739130432E-2</v>
      </c>
      <c r="M17" s="39" t="s">
        <v>18</v>
      </c>
      <c r="N17" s="39"/>
      <c r="O17" s="39" t="s">
        <v>18</v>
      </c>
      <c r="P17" s="191"/>
      <c r="Q17" s="251" t="s">
        <v>18</v>
      </c>
      <c r="R17" s="251"/>
      <c r="S17" s="251" t="s">
        <v>18</v>
      </c>
      <c r="T17" s="255"/>
      <c r="U17" s="171">
        <f>TPCN!S28</f>
        <v>2.4E-2</v>
      </c>
      <c r="V17" s="171"/>
      <c r="W17" s="171">
        <f>TPCN!S30</f>
        <v>5.5E-2</v>
      </c>
      <c r="X17" s="255"/>
      <c r="Y17" s="39" t="s">
        <v>18</v>
      </c>
      <c r="Z17" s="39" t="s">
        <v>18</v>
      </c>
      <c r="AA17" s="255">
        <f>TPCN!S29</f>
        <v>3.95E-2</v>
      </c>
      <c r="AB17" s="181">
        <v>0.06</v>
      </c>
      <c r="AC17" s="10"/>
      <c r="AD17" s="168"/>
      <c r="AE17" s="168"/>
      <c r="AF17" s="168"/>
      <c r="AG17" s="168"/>
      <c r="AH17" s="168"/>
      <c r="AI17" s="168"/>
    </row>
    <row r="18" spans="1:35" x14ac:dyDescent="0.2">
      <c r="A18" s="13"/>
      <c r="F18" s="46"/>
      <c r="G18" s="46"/>
      <c r="H18" s="45"/>
      <c r="I18" s="45"/>
      <c r="J18" s="47"/>
      <c r="K18" s="45"/>
      <c r="L18" s="45"/>
      <c r="Q18" s="45"/>
      <c r="R18" s="45"/>
      <c r="S18" s="45"/>
      <c r="T18" s="45"/>
      <c r="U18" s="45"/>
      <c r="V18" s="45"/>
      <c r="W18" s="45"/>
      <c r="X18" s="45"/>
      <c r="Z18" s="45"/>
      <c r="AA18" s="45"/>
    </row>
    <row r="19" spans="1:35" x14ac:dyDescent="0.2">
      <c r="A19" s="13" t="s">
        <v>170</v>
      </c>
    </row>
    <row r="20" spans="1:35" x14ac:dyDescent="0.2">
      <c r="A20" s="13" t="s">
        <v>177</v>
      </c>
    </row>
    <row r="25" spans="1:35" x14ac:dyDescent="0.2">
      <c r="B25" s="10"/>
      <c r="C25" s="168"/>
      <c r="D25" s="168"/>
      <c r="E25" s="168"/>
      <c r="F25" s="168"/>
      <c r="G25" s="168"/>
      <c r="H25" s="168"/>
      <c r="I25" s="168"/>
    </row>
    <row r="26" spans="1:35" x14ac:dyDescent="0.2">
      <c r="B26" s="10"/>
      <c r="C26" s="168"/>
      <c r="D26" s="168"/>
      <c r="E26" s="168"/>
      <c r="F26" s="168"/>
      <c r="G26" s="168"/>
      <c r="H26" s="168"/>
      <c r="I26" s="168"/>
    </row>
  </sheetData>
  <customSheetViews>
    <customSheetView guid="{1D75F8A4-1BC6-460E-956D-527D312C5D8D}" topLeftCell="A4">
      <selection activeCell="M8" sqref="M8"/>
      <pageMargins left="0.78" right="0.18" top="1" bottom="0.66" header="0.5" footer="0.5"/>
      <pageSetup scale="85" orientation="portrait" r:id="rId1"/>
      <headerFooter alignWithMargins="0"/>
    </customSheetView>
  </customSheetViews>
  <mergeCells count="27">
    <mergeCell ref="A1:Z1"/>
    <mergeCell ref="F4:F6"/>
    <mergeCell ref="A4:A6"/>
    <mergeCell ref="B4:B6"/>
    <mergeCell ref="C4:C6"/>
    <mergeCell ref="E4:E6"/>
    <mergeCell ref="M5:O5"/>
    <mergeCell ref="Y5:Y6"/>
    <mergeCell ref="Z5:Z6"/>
    <mergeCell ref="G5:G6"/>
    <mergeCell ref="H5:H6"/>
    <mergeCell ref="J5:J6"/>
    <mergeCell ref="K5:K6"/>
    <mergeCell ref="Q5:S5"/>
    <mergeCell ref="D4:D6"/>
    <mergeCell ref="B3:E3"/>
    <mergeCell ref="A2:AB2"/>
    <mergeCell ref="I5:I6"/>
    <mergeCell ref="G4:I4"/>
    <mergeCell ref="L5:L6"/>
    <mergeCell ref="J4:L4"/>
    <mergeCell ref="U5:W5"/>
    <mergeCell ref="Y4:AA4"/>
    <mergeCell ref="M4:W4"/>
    <mergeCell ref="AA5:AA6"/>
    <mergeCell ref="M3:AA3"/>
    <mergeCell ref="AB5:AB6"/>
  </mergeCells>
  <phoneticPr fontId="0" type="noConversion"/>
  <pageMargins left="0.78" right="0.18" top="1" bottom="0.66" header="0.5" footer="0.5"/>
  <pageSetup scale="85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T447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140625" defaultRowHeight="12.75" x14ac:dyDescent="0.2"/>
  <cols>
    <col min="1" max="1" width="10.5703125" style="16" bestFit="1" customWidth="1"/>
    <col min="2" max="2" width="10.5703125" style="27" bestFit="1" customWidth="1"/>
    <col min="3" max="3" width="10.7109375" style="26" customWidth="1"/>
    <col min="4" max="4" width="19" style="26" customWidth="1"/>
    <col min="5" max="5" width="10.85546875" style="14" customWidth="1"/>
    <col min="6" max="6" width="1.85546875" style="16" bestFit="1" customWidth="1"/>
    <col min="7" max="7" width="19.5703125" style="15" customWidth="1"/>
    <col min="8" max="8" width="2.28515625" style="16" customWidth="1"/>
    <col min="9" max="9" width="19.140625" style="15" customWidth="1"/>
    <col min="10" max="10" width="2.5703125" style="16" customWidth="1"/>
    <col min="11" max="11" width="19.140625" style="15" customWidth="1"/>
    <col min="12" max="12" width="1.85546875" style="16" bestFit="1" customWidth="1"/>
    <col min="13" max="13" width="18.42578125" style="15" customWidth="1"/>
    <col min="14" max="14" width="1.85546875" style="16" bestFit="1" customWidth="1"/>
    <col min="15" max="15" width="19.28515625" style="15" customWidth="1"/>
    <col min="16" max="16" width="12.7109375" style="10" customWidth="1"/>
    <col min="17" max="17" width="11.7109375" style="14" customWidth="1"/>
    <col min="18" max="22" width="16.5703125" style="10" customWidth="1"/>
    <col min="23" max="23" width="11.140625" style="10" customWidth="1"/>
    <col min="24" max="24" width="15.28515625" style="10" customWidth="1"/>
    <col min="25" max="25" width="10.28515625" style="10" customWidth="1"/>
    <col min="26" max="26" width="11.140625" style="10" customWidth="1"/>
    <col min="27" max="27" width="10" style="10" customWidth="1"/>
    <col min="28" max="35" width="9.140625" style="10" customWidth="1"/>
    <col min="36" max="36" width="11.28515625" style="10" customWidth="1"/>
    <col min="37" max="37" width="15" style="10" customWidth="1"/>
    <col min="38" max="38" width="10.28515625" style="10" customWidth="1"/>
    <col min="39" max="39" width="11.140625" style="10" customWidth="1"/>
    <col min="40" max="41" width="9.140625" style="10"/>
    <col min="42" max="42" width="11.5703125" style="10" customWidth="1"/>
    <col min="43" max="43" width="15.5703125" style="10" customWidth="1"/>
    <col min="44" max="44" width="10.140625" style="10" customWidth="1"/>
    <col min="45" max="45" width="10.42578125" style="10" customWidth="1"/>
    <col min="46" max="16384" width="9.140625" style="10"/>
  </cols>
  <sheetData>
    <row r="1" spans="1:46" x14ac:dyDescent="0.2">
      <c r="G1" s="56" t="s">
        <v>108</v>
      </c>
      <c r="H1" s="57"/>
      <c r="I1" s="56" t="s">
        <v>110</v>
      </c>
      <c r="J1" s="57"/>
      <c r="K1" s="56" t="s">
        <v>108</v>
      </c>
      <c r="L1" s="57"/>
      <c r="M1" s="56" t="s">
        <v>111</v>
      </c>
      <c r="N1" s="57"/>
      <c r="O1" s="56" t="s">
        <v>109</v>
      </c>
    </row>
    <row r="2" spans="1:46" x14ac:dyDescent="0.2">
      <c r="G2" s="56" t="s">
        <v>105</v>
      </c>
      <c r="H2" s="57"/>
      <c r="I2" s="56" t="s">
        <v>106</v>
      </c>
      <c r="J2" s="57"/>
      <c r="K2" s="56" t="s">
        <v>105</v>
      </c>
      <c r="L2" s="57"/>
      <c r="M2" s="56" t="s">
        <v>105</v>
      </c>
      <c r="N2" s="57"/>
      <c r="O2" s="56" t="s">
        <v>107</v>
      </c>
      <c r="W2" s="290" t="s">
        <v>90</v>
      </c>
      <c r="X2" s="290"/>
      <c r="Y2" s="290"/>
      <c r="Z2" s="290"/>
      <c r="AA2" s="290"/>
      <c r="AC2" s="290" t="s">
        <v>91</v>
      </c>
      <c r="AD2" s="291"/>
      <c r="AE2" s="291"/>
      <c r="AF2" s="291"/>
      <c r="AG2" s="291"/>
      <c r="AH2" s="16"/>
      <c r="AJ2" s="290" t="s">
        <v>90</v>
      </c>
      <c r="AK2" s="290"/>
      <c r="AL2" s="290"/>
      <c r="AM2" s="290"/>
      <c r="AN2" s="290"/>
      <c r="AP2" s="290" t="s">
        <v>91</v>
      </c>
      <c r="AQ2" s="290"/>
      <c r="AR2" s="290"/>
      <c r="AS2" s="290"/>
      <c r="AT2" s="290"/>
    </row>
    <row r="3" spans="1:46" ht="102" x14ac:dyDescent="0.2">
      <c r="A3" s="59" t="s">
        <v>16</v>
      </c>
      <c r="B3" s="60" t="s">
        <v>14</v>
      </c>
      <c r="C3" s="43" t="s">
        <v>13</v>
      </c>
      <c r="D3" s="43" t="s">
        <v>78</v>
      </c>
      <c r="E3" s="43" t="s">
        <v>15</v>
      </c>
      <c r="F3" s="35"/>
      <c r="G3" s="61" t="s">
        <v>49</v>
      </c>
      <c r="H3" s="61"/>
      <c r="I3" s="61" t="s">
        <v>51</v>
      </c>
      <c r="J3" s="36"/>
      <c r="K3" s="70" t="s">
        <v>52</v>
      </c>
      <c r="M3" s="61" t="s">
        <v>53</v>
      </c>
      <c r="N3" s="36"/>
      <c r="O3" s="71" t="s">
        <v>50</v>
      </c>
      <c r="Q3" s="43" t="s">
        <v>64</v>
      </c>
      <c r="R3" s="43" t="s">
        <v>65</v>
      </c>
      <c r="S3" s="43"/>
      <c r="T3" s="43" t="s">
        <v>88</v>
      </c>
      <c r="U3" s="43" t="s">
        <v>89</v>
      </c>
      <c r="V3" s="43"/>
      <c r="W3" s="42" t="s">
        <v>59</v>
      </c>
      <c r="X3" s="42" t="s">
        <v>61</v>
      </c>
      <c r="Y3" s="62" t="s">
        <v>60</v>
      </c>
      <c r="Z3" s="42" t="s">
        <v>62</v>
      </c>
      <c r="AA3" s="63" t="s">
        <v>63</v>
      </c>
      <c r="AC3" s="42" t="s">
        <v>59</v>
      </c>
      <c r="AD3" s="42" t="s">
        <v>61</v>
      </c>
      <c r="AE3" s="62" t="s">
        <v>60</v>
      </c>
      <c r="AF3" s="42" t="s">
        <v>62</v>
      </c>
      <c r="AG3" s="63" t="s">
        <v>63</v>
      </c>
      <c r="AH3" s="63"/>
      <c r="AI3" s="63"/>
      <c r="AJ3" s="42" t="s">
        <v>66</v>
      </c>
      <c r="AK3" s="42" t="s">
        <v>67</v>
      </c>
      <c r="AL3" s="62" t="s">
        <v>68</v>
      </c>
      <c r="AM3" s="42" t="s">
        <v>69</v>
      </c>
      <c r="AN3" s="63" t="s">
        <v>70</v>
      </c>
      <c r="AP3" s="42" t="s">
        <v>66</v>
      </c>
      <c r="AQ3" s="42" t="s">
        <v>67</v>
      </c>
      <c r="AR3" s="62" t="s">
        <v>68</v>
      </c>
      <c r="AS3" s="42" t="s">
        <v>69</v>
      </c>
      <c r="AT3" s="63" t="s">
        <v>70</v>
      </c>
    </row>
    <row r="4" spans="1:46" s="33" customFormat="1" x14ac:dyDescent="0.2">
      <c r="A4" s="77">
        <v>41344</v>
      </c>
      <c r="B4" s="83">
        <v>0.39861111111111108</v>
      </c>
      <c r="C4" s="12" t="s">
        <v>84</v>
      </c>
      <c r="D4" s="79">
        <v>11488495</v>
      </c>
      <c r="E4" s="12" t="s">
        <v>22</v>
      </c>
      <c r="F4" s="80" t="s">
        <v>19</v>
      </c>
      <c r="G4" s="81">
        <v>0.01</v>
      </c>
      <c r="H4" s="80" t="s">
        <v>19</v>
      </c>
      <c r="I4" s="81">
        <v>4.0000000000000001E-3</v>
      </c>
      <c r="J4" s="80" t="s">
        <v>19</v>
      </c>
      <c r="K4" s="81">
        <v>0.01</v>
      </c>
      <c r="L4" s="80" t="s">
        <v>19</v>
      </c>
      <c r="M4" s="81">
        <v>0.01</v>
      </c>
      <c r="N4" s="80" t="s">
        <v>19</v>
      </c>
      <c r="O4" s="81">
        <v>0.05</v>
      </c>
      <c r="Q4" s="12">
        <v>1</v>
      </c>
      <c r="R4" s="12">
        <v>1</v>
      </c>
      <c r="S4" s="82"/>
      <c r="T4" s="82"/>
      <c r="U4" s="82"/>
      <c r="V4" s="82"/>
      <c r="W4" s="33">
        <f>IF(G4&gt;0.02,1,0)</f>
        <v>0</v>
      </c>
      <c r="X4" s="33">
        <v>0</v>
      </c>
      <c r="Y4" s="33">
        <v>0</v>
      </c>
      <c r="Z4" s="33">
        <v>0</v>
      </c>
      <c r="AA4" s="33">
        <v>0</v>
      </c>
      <c r="AC4" s="33">
        <v>0</v>
      </c>
      <c r="AD4" s="33">
        <v>0</v>
      </c>
      <c r="AE4" s="33">
        <v>0</v>
      </c>
      <c r="AF4" s="33">
        <v>0</v>
      </c>
      <c r="AG4" s="33">
        <v>0</v>
      </c>
    </row>
    <row r="5" spans="1:46" s="33" customFormat="1" x14ac:dyDescent="0.2">
      <c r="A5" s="77">
        <v>41345</v>
      </c>
      <c r="B5" s="83" t="s">
        <v>81</v>
      </c>
      <c r="C5" s="12" t="s">
        <v>80</v>
      </c>
      <c r="D5" s="79">
        <v>421114121080100</v>
      </c>
      <c r="E5" s="12" t="s">
        <v>22</v>
      </c>
      <c r="F5" s="80" t="s">
        <v>19</v>
      </c>
      <c r="G5" s="81">
        <v>0.01</v>
      </c>
      <c r="H5" s="33" t="s">
        <v>19</v>
      </c>
      <c r="I5" s="81">
        <v>4.0000000000000001E-3</v>
      </c>
      <c r="J5" s="80"/>
      <c r="K5" s="149">
        <v>1.01E-2</v>
      </c>
      <c r="L5" s="80" t="s">
        <v>19</v>
      </c>
      <c r="M5" s="81">
        <v>0.01</v>
      </c>
      <c r="N5" s="80" t="s">
        <v>19</v>
      </c>
      <c r="O5" s="81">
        <v>0.05</v>
      </c>
      <c r="Q5" s="12">
        <v>1</v>
      </c>
      <c r="R5" s="12">
        <v>1</v>
      </c>
      <c r="S5" s="84"/>
      <c r="T5" s="84"/>
      <c r="U5" s="84"/>
      <c r="V5" s="84"/>
      <c r="W5" s="33">
        <f t="shared" ref="W5:W68" si="0">IF(G5&gt;0.02,1,0)</f>
        <v>0</v>
      </c>
      <c r="X5" s="33">
        <v>0</v>
      </c>
      <c r="Y5" s="33">
        <v>0</v>
      </c>
      <c r="Z5" s="33">
        <v>0</v>
      </c>
      <c r="AA5" s="33">
        <v>0</v>
      </c>
      <c r="AC5" s="33">
        <v>0</v>
      </c>
      <c r="AD5" s="33">
        <v>0</v>
      </c>
      <c r="AE5" s="33">
        <v>0</v>
      </c>
      <c r="AF5" s="33">
        <v>0</v>
      </c>
      <c r="AG5" s="33">
        <v>0</v>
      </c>
      <c r="AL5" s="150"/>
    </row>
    <row r="6" spans="1:46" s="33" customFormat="1" x14ac:dyDescent="0.2">
      <c r="A6" s="77">
        <v>41346</v>
      </c>
      <c r="B6" s="83" t="s">
        <v>82</v>
      </c>
      <c r="C6" s="12" t="s">
        <v>83</v>
      </c>
      <c r="D6" s="79">
        <v>421420121481700</v>
      </c>
      <c r="E6" s="12" t="s">
        <v>22</v>
      </c>
      <c r="F6" s="80" t="s">
        <v>19</v>
      </c>
      <c r="G6" s="81">
        <v>0.01</v>
      </c>
      <c r="H6" s="80" t="s">
        <v>19</v>
      </c>
      <c r="I6" s="81">
        <v>4.0000000000000001E-3</v>
      </c>
      <c r="J6" s="80" t="s">
        <v>19</v>
      </c>
      <c r="K6" s="81">
        <v>0.01</v>
      </c>
      <c r="L6" s="80" t="s">
        <v>19</v>
      </c>
      <c r="M6" s="81">
        <v>0.01</v>
      </c>
      <c r="N6" s="80" t="s">
        <v>19</v>
      </c>
      <c r="O6" s="81">
        <v>0.05</v>
      </c>
      <c r="Q6" s="12">
        <v>1</v>
      </c>
      <c r="R6" s="12">
        <v>1</v>
      </c>
      <c r="S6" s="84"/>
      <c r="T6" s="84"/>
      <c r="U6" s="84"/>
      <c r="V6" s="84"/>
      <c r="W6" s="33">
        <f t="shared" si="0"/>
        <v>0</v>
      </c>
      <c r="X6" s="33">
        <v>0</v>
      </c>
      <c r="Y6" s="33">
        <v>0</v>
      </c>
      <c r="Z6" s="33">
        <v>0</v>
      </c>
      <c r="AA6" s="33">
        <v>0</v>
      </c>
      <c r="AC6" s="33">
        <v>0</v>
      </c>
      <c r="AD6" s="33">
        <v>0</v>
      </c>
      <c r="AE6" s="33">
        <v>0</v>
      </c>
      <c r="AF6" s="33">
        <v>0</v>
      </c>
      <c r="AG6" s="33">
        <v>0</v>
      </c>
    </row>
    <row r="7" spans="1:46" s="33" customFormat="1" x14ac:dyDescent="0.2">
      <c r="A7" s="77">
        <v>41358</v>
      </c>
      <c r="B7" s="83">
        <v>0.54583333333333328</v>
      </c>
      <c r="C7" s="12" t="s">
        <v>79</v>
      </c>
      <c r="D7" s="79">
        <v>11509500</v>
      </c>
      <c r="E7" s="12" t="s">
        <v>22</v>
      </c>
      <c r="F7" s="80" t="s">
        <v>19</v>
      </c>
      <c r="G7" s="81">
        <v>0.01</v>
      </c>
      <c r="H7" s="80" t="s">
        <v>19</v>
      </c>
      <c r="I7" s="81">
        <v>4.0000000000000001E-3</v>
      </c>
      <c r="J7" s="80"/>
      <c r="K7" s="140">
        <v>1.24E-2</v>
      </c>
      <c r="L7" s="80" t="s">
        <v>19</v>
      </c>
      <c r="M7" s="81">
        <v>0.01</v>
      </c>
      <c r="N7" s="80" t="s">
        <v>19</v>
      </c>
      <c r="O7" s="81">
        <v>0.05</v>
      </c>
      <c r="Q7" s="12">
        <v>1</v>
      </c>
      <c r="R7" s="12">
        <v>1</v>
      </c>
      <c r="S7" s="84"/>
      <c r="T7" s="84"/>
      <c r="U7" s="84"/>
      <c r="V7" s="84"/>
      <c r="W7" s="33">
        <f t="shared" si="0"/>
        <v>0</v>
      </c>
      <c r="X7" s="33">
        <v>0</v>
      </c>
      <c r="Y7" s="33">
        <v>0</v>
      </c>
      <c r="Z7" s="33">
        <v>0</v>
      </c>
      <c r="AA7" s="33">
        <v>0</v>
      </c>
      <c r="AC7" s="33">
        <v>0</v>
      </c>
      <c r="AD7" s="33">
        <v>0</v>
      </c>
      <c r="AE7" s="33">
        <v>0</v>
      </c>
      <c r="AF7" s="33">
        <v>0</v>
      </c>
      <c r="AG7" s="33">
        <v>0</v>
      </c>
      <c r="AL7" s="140"/>
    </row>
    <row r="8" spans="1:46" s="33" customFormat="1" x14ac:dyDescent="0.2">
      <c r="A8" s="77">
        <v>41359</v>
      </c>
      <c r="B8" s="78" t="s">
        <v>85</v>
      </c>
      <c r="C8" s="12" t="s">
        <v>84</v>
      </c>
      <c r="D8" s="79">
        <v>11488495</v>
      </c>
      <c r="E8" s="12" t="s">
        <v>22</v>
      </c>
      <c r="F8" s="80" t="s">
        <v>19</v>
      </c>
      <c r="G8" s="81">
        <v>0.01</v>
      </c>
      <c r="H8" s="80" t="s">
        <v>19</v>
      </c>
      <c r="I8" s="81">
        <v>4.0000000000000001E-3</v>
      </c>
      <c r="J8" s="80" t="s">
        <v>19</v>
      </c>
      <c r="K8" s="81">
        <v>0.01</v>
      </c>
      <c r="L8" s="80" t="s">
        <v>19</v>
      </c>
      <c r="M8" s="81">
        <v>0.01</v>
      </c>
      <c r="N8" s="80" t="s">
        <v>19</v>
      </c>
      <c r="O8" s="81">
        <v>0.05</v>
      </c>
      <c r="P8" s="82"/>
      <c r="Q8" s="12">
        <v>1</v>
      </c>
      <c r="R8" s="12">
        <v>1</v>
      </c>
      <c r="S8" s="84"/>
      <c r="T8" s="84"/>
      <c r="U8" s="84"/>
      <c r="V8" s="84"/>
      <c r="W8" s="33">
        <f t="shared" si="0"/>
        <v>0</v>
      </c>
      <c r="X8" s="33">
        <v>0</v>
      </c>
      <c r="Y8" s="33">
        <v>0</v>
      </c>
      <c r="Z8" s="33">
        <v>0</v>
      </c>
      <c r="AA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</row>
    <row r="9" spans="1:46" s="33" customFormat="1" x14ac:dyDescent="0.2">
      <c r="A9" s="85">
        <v>41360</v>
      </c>
      <c r="B9" s="86">
        <v>0.36319444444444443</v>
      </c>
      <c r="C9" s="12" t="s">
        <v>80</v>
      </c>
      <c r="D9" s="79">
        <v>421114121080100</v>
      </c>
      <c r="E9" s="12" t="s">
        <v>22</v>
      </c>
      <c r="F9" s="80" t="s">
        <v>19</v>
      </c>
      <c r="G9" s="81">
        <v>0.01</v>
      </c>
      <c r="H9" s="80" t="s">
        <v>19</v>
      </c>
      <c r="I9" s="81">
        <v>4.0000000000000001E-3</v>
      </c>
      <c r="J9" s="80" t="s">
        <v>19</v>
      </c>
      <c r="K9" s="81">
        <v>0.01</v>
      </c>
      <c r="L9" s="80" t="s">
        <v>19</v>
      </c>
      <c r="M9" s="81">
        <v>0.01</v>
      </c>
      <c r="N9" s="80" t="s">
        <v>19</v>
      </c>
      <c r="O9" s="81">
        <v>0.05</v>
      </c>
      <c r="P9" s="82"/>
      <c r="Q9" s="12">
        <v>1</v>
      </c>
      <c r="R9" s="12">
        <v>1</v>
      </c>
      <c r="S9" s="84"/>
      <c r="T9" s="84"/>
      <c r="U9" s="84"/>
      <c r="V9" s="84"/>
      <c r="W9" s="33">
        <f t="shared" si="0"/>
        <v>0</v>
      </c>
      <c r="X9" s="33">
        <v>0</v>
      </c>
      <c r="Y9" s="33">
        <v>0</v>
      </c>
      <c r="Z9" s="33">
        <v>0</v>
      </c>
      <c r="AA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</row>
    <row r="10" spans="1:46" s="33" customFormat="1" x14ac:dyDescent="0.2">
      <c r="A10" s="85">
        <v>41372</v>
      </c>
      <c r="B10" s="86">
        <v>0.5493055555555556</v>
      </c>
      <c r="C10" s="12" t="s">
        <v>79</v>
      </c>
      <c r="D10" s="79">
        <v>11509500</v>
      </c>
      <c r="E10" s="12" t="s">
        <v>22</v>
      </c>
      <c r="F10" s="80" t="s">
        <v>19</v>
      </c>
      <c r="G10" s="81">
        <v>0.01</v>
      </c>
      <c r="H10" s="80" t="s">
        <v>19</v>
      </c>
      <c r="I10" s="81">
        <v>4.0000000000000001E-3</v>
      </c>
      <c r="J10" s="80" t="s">
        <v>19</v>
      </c>
      <c r="K10" s="81">
        <v>0.01</v>
      </c>
      <c r="L10" s="80" t="s">
        <v>19</v>
      </c>
      <c r="M10" s="81">
        <v>0.01</v>
      </c>
      <c r="N10" s="80" t="s">
        <v>19</v>
      </c>
      <c r="O10" s="81">
        <v>0.05</v>
      </c>
      <c r="Q10" s="12">
        <v>1</v>
      </c>
      <c r="R10" s="12">
        <v>1</v>
      </c>
      <c r="S10" s="84"/>
      <c r="T10" s="84"/>
      <c r="U10" s="84"/>
      <c r="V10" s="84"/>
      <c r="W10" s="33">
        <f t="shared" si="0"/>
        <v>0</v>
      </c>
      <c r="X10" s="33">
        <v>0</v>
      </c>
      <c r="Y10" s="33">
        <v>0</v>
      </c>
      <c r="Z10" s="33">
        <v>0</v>
      </c>
      <c r="AA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</row>
    <row r="11" spans="1:46" s="33" customFormat="1" x14ac:dyDescent="0.2">
      <c r="A11" s="77">
        <v>41373</v>
      </c>
      <c r="B11" s="78" t="s">
        <v>86</v>
      </c>
      <c r="C11" s="12" t="s">
        <v>84</v>
      </c>
      <c r="D11" s="79">
        <v>11488495</v>
      </c>
      <c r="E11" s="12" t="s">
        <v>22</v>
      </c>
      <c r="F11" s="80" t="s">
        <v>19</v>
      </c>
      <c r="G11" s="81">
        <v>0.01</v>
      </c>
      <c r="H11" s="80" t="s">
        <v>19</v>
      </c>
      <c r="I11" s="81">
        <v>4.0000000000000001E-3</v>
      </c>
      <c r="J11" s="80" t="s">
        <v>19</v>
      </c>
      <c r="K11" s="81">
        <v>0.01</v>
      </c>
      <c r="L11" s="80" t="s">
        <v>19</v>
      </c>
      <c r="M11" s="81">
        <v>0.01</v>
      </c>
      <c r="N11" s="80" t="s">
        <v>19</v>
      </c>
      <c r="O11" s="81">
        <v>0.05</v>
      </c>
      <c r="Q11" s="12">
        <v>1</v>
      </c>
      <c r="R11" s="12">
        <v>1</v>
      </c>
      <c r="S11" s="84"/>
      <c r="T11" s="84"/>
      <c r="U11" s="84"/>
      <c r="V11" s="84"/>
      <c r="W11" s="33">
        <f t="shared" si="0"/>
        <v>0</v>
      </c>
      <c r="X11" s="33">
        <v>0</v>
      </c>
      <c r="Y11" s="33">
        <v>0</v>
      </c>
      <c r="Z11" s="33">
        <v>0</v>
      </c>
      <c r="AA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</row>
    <row r="12" spans="1:46" s="33" customFormat="1" x14ac:dyDescent="0.2">
      <c r="A12" s="87">
        <v>41386</v>
      </c>
      <c r="B12" s="86">
        <v>0.38819444444444445</v>
      </c>
      <c r="C12" s="12" t="s">
        <v>158</v>
      </c>
      <c r="D12" s="12">
        <v>11509105</v>
      </c>
      <c r="E12" s="12" t="s">
        <v>22</v>
      </c>
      <c r="F12" s="80" t="s">
        <v>19</v>
      </c>
      <c r="G12" s="80">
        <v>0.01</v>
      </c>
      <c r="H12" s="88" t="s">
        <v>19</v>
      </c>
      <c r="I12" s="81">
        <v>4.0000000000000001E-3</v>
      </c>
      <c r="J12" s="80" t="s">
        <v>19</v>
      </c>
      <c r="K12" s="80">
        <v>0.01</v>
      </c>
      <c r="L12" s="80" t="s">
        <v>19</v>
      </c>
      <c r="M12" s="80">
        <v>0.01</v>
      </c>
      <c r="N12" s="88" t="s">
        <v>19</v>
      </c>
      <c r="O12" s="81">
        <v>0.05</v>
      </c>
      <c r="Q12" s="12">
        <v>1</v>
      </c>
      <c r="R12" s="12">
        <v>1</v>
      </c>
      <c r="S12" s="84"/>
      <c r="T12" s="84"/>
      <c r="U12" s="84"/>
      <c r="V12" s="84"/>
      <c r="W12" s="33">
        <f t="shared" si="0"/>
        <v>0</v>
      </c>
      <c r="X12" s="33">
        <v>0</v>
      </c>
      <c r="Y12" s="33">
        <v>0</v>
      </c>
      <c r="Z12" s="33">
        <v>0</v>
      </c>
      <c r="AA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</row>
    <row r="13" spans="1:46" s="33" customFormat="1" x14ac:dyDescent="0.2">
      <c r="A13" s="87">
        <v>41387</v>
      </c>
      <c r="B13" s="89">
        <v>0.38055555555555554</v>
      </c>
      <c r="C13" s="90" t="s">
        <v>83</v>
      </c>
      <c r="D13" s="79">
        <v>421420121481700</v>
      </c>
      <c r="E13" s="12" t="s">
        <v>22</v>
      </c>
      <c r="F13" s="80" t="s">
        <v>19</v>
      </c>
      <c r="G13" s="81">
        <v>0.01</v>
      </c>
      <c r="H13" s="80" t="s">
        <v>19</v>
      </c>
      <c r="I13" s="81">
        <v>4.0000000000000001E-3</v>
      </c>
      <c r="J13" s="80" t="s">
        <v>19</v>
      </c>
      <c r="K13" s="81">
        <v>0.01</v>
      </c>
      <c r="L13" s="80" t="s">
        <v>19</v>
      </c>
      <c r="M13" s="81">
        <v>0.01</v>
      </c>
      <c r="N13" s="80" t="s">
        <v>19</v>
      </c>
      <c r="O13" s="81">
        <v>0.05</v>
      </c>
      <c r="Q13" s="12">
        <v>1</v>
      </c>
      <c r="R13" s="12">
        <v>1</v>
      </c>
      <c r="S13" s="91"/>
      <c r="T13" s="91"/>
      <c r="U13" s="91"/>
      <c r="V13" s="91"/>
      <c r="W13" s="33">
        <f t="shared" si="0"/>
        <v>0</v>
      </c>
      <c r="X13" s="33">
        <v>0</v>
      </c>
      <c r="Y13" s="33">
        <v>0</v>
      </c>
      <c r="Z13" s="33">
        <v>0</v>
      </c>
      <c r="AA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</row>
    <row r="14" spans="1:46" s="33" customFormat="1" x14ac:dyDescent="0.2">
      <c r="A14" s="87">
        <v>41400</v>
      </c>
      <c r="B14" s="89">
        <v>0.56319444444444444</v>
      </c>
      <c r="C14" s="90" t="s">
        <v>79</v>
      </c>
      <c r="D14" s="79">
        <v>11509500</v>
      </c>
      <c r="E14" s="12" t="s">
        <v>22</v>
      </c>
      <c r="F14" s="80" t="s">
        <v>19</v>
      </c>
      <c r="G14" s="81">
        <v>0.01</v>
      </c>
      <c r="H14" s="80" t="s">
        <v>19</v>
      </c>
      <c r="I14" s="81">
        <v>4.0000000000000001E-3</v>
      </c>
      <c r="J14" s="80" t="s">
        <v>19</v>
      </c>
      <c r="K14" s="81">
        <v>0.01</v>
      </c>
      <c r="L14" s="80" t="s">
        <v>19</v>
      </c>
      <c r="M14" s="81">
        <v>0.01</v>
      </c>
      <c r="N14" s="80" t="s">
        <v>19</v>
      </c>
      <c r="O14" s="81">
        <v>0.05</v>
      </c>
      <c r="P14" s="90"/>
      <c r="Q14" s="12">
        <v>1</v>
      </c>
      <c r="R14" s="12">
        <v>1</v>
      </c>
      <c r="S14" s="91"/>
      <c r="T14" s="91"/>
      <c r="U14" s="91"/>
      <c r="V14" s="91"/>
      <c r="W14" s="33">
        <f t="shared" si="0"/>
        <v>0</v>
      </c>
      <c r="X14" s="33">
        <v>0</v>
      </c>
      <c r="Y14" s="33">
        <v>0</v>
      </c>
      <c r="Z14" s="33">
        <v>0</v>
      </c>
      <c r="AA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</row>
    <row r="15" spans="1:46" s="33" customFormat="1" x14ac:dyDescent="0.2">
      <c r="A15" s="87">
        <v>41401</v>
      </c>
      <c r="B15" s="89">
        <v>0.38472222222222219</v>
      </c>
      <c r="C15" s="90" t="s">
        <v>84</v>
      </c>
      <c r="D15" s="79">
        <v>11488495</v>
      </c>
      <c r="E15" s="12" t="s">
        <v>22</v>
      </c>
      <c r="F15" s="80" t="s">
        <v>19</v>
      </c>
      <c r="G15" s="81">
        <v>0.01</v>
      </c>
      <c r="H15" s="80" t="s">
        <v>19</v>
      </c>
      <c r="I15" s="81">
        <v>4.0000000000000001E-3</v>
      </c>
      <c r="J15" s="80" t="s">
        <v>19</v>
      </c>
      <c r="K15" s="81">
        <v>0.01</v>
      </c>
      <c r="L15" s="80" t="s">
        <v>19</v>
      </c>
      <c r="M15" s="81">
        <v>0.01</v>
      </c>
      <c r="N15" s="80" t="s">
        <v>19</v>
      </c>
      <c r="O15" s="81">
        <v>0.05</v>
      </c>
      <c r="Q15" s="12">
        <v>1</v>
      </c>
      <c r="R15" s="12">
        <v>1</v>
      </c>
      <c r="S15" s="91"/>
      <c r="T15" s="91"/>
      <c r="U15" s="91"/>
      <c r="V15" s="91"/>
      <c r="W15" s="33">
        <f t="shared" si="0"/>
        <v>0</v>
      </c>
      <c r="X15" s="33">
        <v>0</v>
      </c>
      <c r="Y15" s="33">
        <v>0</v>
      </c>
      <c r="Z15" s="33">
        <v>0</v>
      </c>
      <c r="AA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</row>
    <row r="16" spans="1:46" s="33" customFormat="1" x14ac:dyDescent="0.2">
      <c r="A16" s="87">
        <v>41414</v>
      </c>
      <c r="B16" s="89">
        <v>0.55486111111111114</v>
      </c>
      <c r="C16" s="90" t="s">
        <v>79</v>
      </c>
      <c r="D16" s="79">
        <v>11509500</v>
      </c>
      <c r="E16" s="12" t="s">
        <v>22</v>
      </c>
      <c r="F16" s="80" t="s">
        <v>19</v>
      </c>
      <c r="G16" s="81">
        <v>0.01</v>
      </c>
      <c r="H16" s="80" t="s">
        <v>19</v>
      </c>
      <c r="I16" s="81">
        <v>4.0000000000000001E-3</v>
      </c>
      <c r="J16" s="80" t="s">
        <v>19</v>
      </c>
      <c r="K16" s="81">
        <v>0.01</v>
      </c>
      <c r="L16" s="80" t="s">
        <v>19</v>
      </c>
      <c r="M16" s="81">
        <v>0.01</v>
      </c>
      <c r="N16" s="80" t="s">
        <v>19</v>
      </c>
      <c r="O16" s="81">
        <v>0.05</v>
      </c>
      <c r="Q16" s="12">
        <v>1</v>
      </c>
      <c r="R16" s="12">
        <v>1</v>
      </c>
      <c r="S16" s="91"/>
      <c r="T16" s="91"/>
      <c r="U16" s="91"/>
      <c r="V16" s="91"/>
      <c r="W16" s="33">
        <f t="shared" si="0"/>
        <v>0</v>
      </c>
      <c r="X16" s="33">
        <v>0</v>
      </c>
      <c r="Y16" s="33">
        <v>0</v>
      </c>
      <c r="Z16" s="33">
        <v>0</v>
      </c>
      <c r="AA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</row>
    <row r="17" spans="1:38" s="33" customFormat="1" x14ac:dyDescent="0.2">
      <c r="A17" s="87">
        <v>41415</v>
      </c>
      <c r="B17" s="89">
        <v>0.36388888888888887</v>
      </c>
      <c r="C17" s="90" t="s">
        <v>84</v>
      </c>
      <c r="D17" s="79">
        <v>11488495</v>
      </c>
      <c r="E17" s="12" t="s">
        <v>22</v>
      </c>
      <c r="F17" s="80" t="s">
        <v>19</v>
      </c>
      <c r="G17" s="81">
        <v>0.01</v>
      </c>
      <c r="H17" s="80" t="s">
        <v>19</v>
      </c>
      <c r="I17" s="81">
        <v>4.0000000000000001E-3</v>
      </c>
      <c r="J17" s="80" t="s">
        <v>19</v>
      </c>
      <c r="K17" s="81">
        <v>0.01</v>
      </c>
      <c r="L17" s="80" t="s">
        <v>19</v>
      </c>
      <c r="M17" s="81">
        <v>0.01</v>
      </c>
      <c r="N17" s="80" t="s">
        <v>19</v>
      </c>
      <c r="O17" s="81">
        <v>0.05</v>
      </c>
      <c r="Q17" s="12">
        <v>1</v>
      </c>
      <c r="R17" s="12">
        <v>1</v>
      </c>
      <c r="S17" s="92"/>
      <c r="T17" s="92"/>
      <c r="U17" s="92"/>
      <c r="V17" s="92"/>
      <c r="W17" s="33">
        <f t="shared" si="0"/>
        <v>0</v>
      </c>
      <c r="X17" s="33">
        <v>0</v>
      </c>
      <c r="Y17" s="33">
        <v>0</v>
      </c>
      <c r="Z17" s="33">
        <v>0</v>
      </c>
      <c r="AA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</row>
    <row r="18" spans="1:38" s="33" customFormat="1" x14ac:dyDescent="0.2">
      <c r="A18" s="87">
        <v>41428</v>
      </c>
      <c r="B18" s="89">
        <v>0.55902777777777779</v>
      </c>
      <c r="C18" s="90" t="s">
        <v>83</v>
      </c>
      <c r="D18" s="79">
        <v>421420121481700</v>
      </c>
      <c r="E18" s="12" t="s">
        <v>22</v>
      </c>
      <c r="F18" s="80" t="s">
        <v>19</v>
      </c>
      <c r="G18" s="81">
        <v>0.01</v>
      </c>
      <c r="H18" s="80" t="s">
        <v>19</v>
      </c>
      <c r="I18" s="81">
        <v>4.0000000000000001E-3</v>
      </c>
      <c r="J18" s="80" t="s">
        <v>19</v>
      </c>
      <c r="K18" s="81">
        <v>0.01</v>
      </c>
      <c r="L18" s="80" t="s">
        <v>19</v>
      </c>
      <c r="M18" s="81">
        <v>0.01</v>
      </c>
      <c r="N18" s="80" t="s">
        <v>19</v>
      </c>
      <c r="O18" s="81">
        <v>0.05</v>
      </c>
      <c r="Q18" s="12">
        <v>1</v>
      </c>
      <c r="R18" s="12">
        <v>1</v>
      </c>
      <c r="S18" s="91"/>
      <c r="T18" s="91"/>
      <c r="U18" s="91"/>
      <c r="V18" s="91"/>
      <c r="W18" s="33">
        <f t="shared" si="0"/>
        <v>0</v>
      </c>
      <c r="X18" s="33">
        <v>0</v>
      </c>
      <c r="Y18" s="33">
        <v>0</v>
      </c>
      <c r="Z18" s="33">
        <v>0</v>
      </c>
      <c r="AA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</row>
    <row r="19" spans="1:38" s="33" customFormat="1" x14ac:dyDescent="0.2">
      <c r="A19" s="87">
        <v>41429</v>
      </c>
      <c r="B19" s="89">
        <v>0.37083333333333335</v>
      </c>
      <c r="C19" s="90" t="s">
        <v>84</v>
      </c>
      <c r="D19" s="79">
        <v>11488495</v>
      </c>
      <c r="E19" s="12" t="s">
        <v>22</v>
      </c>
      <c r="F19" s="80" t="s">
        <v>19</v>
      </c>
      <c r="G19" s="81">
        <v>0.01</v>
      </c>
      <c r="H19" s="80" t="s">
        <v>19</v>
      </c>
      <c r="I19" s="81">
        <v>4.0000000000000001E-3</v>
      </c>
      <c r="J19" s="80" t="s">
        <v>19</v>
      </c>
      <c r="K19" s="81">
        <v>0.01</v>
      </c>
      <c r="L19" s="80" t="s">
        <v>19</v>
      </c>
      <c r="M19" s="81">
        <v>0.01</v>
      </c>
      <c r="N19" s="80" t="s">
        <v>19</v>
      </c>
      <c r="O19" s="81">
        <v>0.05</v>
      </c>
      <c r="Q19" s="12">
        <v>1</v>
      </c>
      <c r="R19" s="12">
        <v>1</v>
      </c>
      <c r="S19" s="91"/>
      <c r="T19" s="91"/>
      <c r="U19" s="91"/>
      <c r="V19" s="91"/>
      <c r="W19" s="33">
        <f t="shared" si="0"/>
        <v>0</v>
      </c>
      <c r="X19" s="33">
        <v>0</v>
      </c>
      <c r="Y19" s="33">
        <v>0</v>
      </c>
      <c r="Z19" s="33">
        <v>0</v>
      </c>
      <c r="AA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</row>
    <row r="20" spans="1:38" s="33" customFormat="1" x14ac:dyDescent="0.2">
      <c r="A20" s="87">
        <v>41442</v>
      </c>
      <c r="B20" s="89">
        <v>0.54861111111111105</v>
      </c>
      <c r="C20" s="90" t="s">
        <v>83</v>
      </c>
      <c r="D20" s="79">
        <v>421420121481700</v>
      </c>
      <c r="E20" s="12" t="s">
        <v>22</v>
      </c>
      <c r="F20" s="80" t="s">
        <v>19</v>
      </c>
      <c r="G20" s="81">
        <v>0.01</v>
      </c>
      <c r="H20" s="80" t="s">
        <v>19</v>
      </c>
      <c r="I20" s="81">
        <v>4.0000000000000001E-3</v>
      </c>
      <c r="J20" s="80" t="s">
        <v>19</v>
      </c>
      <c r="K20" s="81">
        <v>0.01</v>
      </c>
      <c r="L20" s="80" t="s">
        <v>19</v>
      </c>
      <c r="M20" s="81">
        <v>0.01</v>
      </c>
      <c r="N20" s="80" t="s">
        <v>19</v>
      </c>
      <c r="O20" s="81">
        <v>0.05</v>
      </c>
      <c r="P20" s="93"/>
      <c r="Q20" s="12">
        <v>1</v>
      </c>
      <c r="R20" s="12">
        <v>1</v>
      </c>
      <c r="S20" s="92"/>
      <c r="T20" s="92"/>
      <c r="U20" s="92"/>
      <c r="V20" s="92"/>
      <c r="W20" s="33">
        <f t="shared" si="0"/>
        <v>0</v>
      </c>
      <c r="X20" s="33">
        <v>0</v>
      </c>
      <c r="Y20" s="33">
        <v>0</v>
      </c>
      <c r="Z20" s="33">
        <v>0</v>
      </c>
      <c r="AA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</row>
    <row r="21" spans="1:38" s="33" customFormat="1" x14ac:dyDescent="0.2">
      <c r="A21" s="87">
        <v>41443</v>
      </c>
      <c r="B21" s="89">
        <v>0.36319444444444443</v>
      </c>
      <c r="C21" s="90" t="s">
        <v>84</v>
      </c>
      <c r="D21" s="79">
        <v>11488495</v>
      </c>
      <c r="E21" s="12" t="s">
        <v>22</v>
      </c>
      <c r="F21" s="80" t="s">
        <v>19</v>
      </c>
      <c r="G21" s="81">
        <v>0.01</v>
      </c>
      <c r="H21" s="80" t="s">
        <v>19</v>
      </c>
      <c r="I21" s="81">
        <v>4.0000000000000001E-3</v>
      </c>
      <c r="J21" s="80" t="s">
        <v>19</v>
      </c>
      <c r="K21" s="81">
        <v>0.01</v>
      </c>
      <c r="L21" s="80" t="s">
        <v>19</v>
      </c>
      <c r="M21" s="81">
        <v>0.01</v>
      </c>
      <c r="N21" s="80" t="s">
        <v>19</v>
      </c>
      <c r="O21" s="81">
        <v>0.05</v>
      </c>
      <c r="Q21" s="12">
        <v>1</v>
      </c>
      <c r="R21" s="12">
        <v>1</v>
      </c>
      <c r="S21" s="91"/>
      <c r="T21" s="91"/>
      <c r="U21" s="91"/>
      <c r="V21" s="91"/>
      <c r="W21" s="33">
        <f t="shared" si="0"/>
        <v>0</v>
      </c>
      <c r="X21" s="33">
        <v>0</v>
      </c>
      <c r="Y21" s="33">
        <v>0</v>
      </c>
      <c r="Z21" s="33">
        <v>0</v>
      </c>
      <c r="AA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</row>
    <row r="22" spans="1:38" s="33" customFormat="1" x14ac:dyDescent="0.2">
      <c r="A22" s="87">
        <v>41456</v>
      </c>
      <c r="B22" s="89">
        <v>0.51736111111111105</v>
      </c>
      <c r="C22" s="90" t="s">
        <v>83</v>
      </c>
      <c r="D22" s="79">
        <v>421420121481700</v>
      </c>
      <c r="E22" s="12" t="s">
        <v>22</v>
      </c>
      <c r="F22" s="80"/>
      <c r="G22" s="81">
        <v>0.01</v>
      </c>
      <c r="H22" s="80" t="s">
        <v>19</v>
      </c>
      <c r="I22" s="81">
        <v>4.0000000000000001E-3</v>
      </c>
      <c r="J22" s="80" t="s">
        <v>19</v>
      </c>
      <c r="K22" s="81">
        <v>0.01</v>
      </c>
      <c r="L22" s="80" t="s">
        <v>19</v>
      </c>
      <c r="M22" s="81">
        <v>0.01</v>
      </c>
      <c r="N22" s="80" t="s">
        <v>19</v>
      </c>
      <c r="O22" s="81">
        <v>0.05</v>
      </c>
      <c r="P22" s="93"/>
      <c r="Q22" s="12">
        <v>1</v>
      </c>
      <c r="R22" s="12">
        <v>1</v>
      </c>
      <c r="S22" s="92"/>
      <c r="T22" s="92"/>
      <c r="U22" s="92"/>
      <c r="V22" s="92"/>
      <c r="W22" s="33">
        <f t="shared" si="0"/>
        <v>0</v>
      </c>
      <c r="X22" s="33">
        <v>0</v>
      </c>
      <c r="Y22" s="33">
        <v>0</v>
      </c>
      <c r="Z22" s="33">
        <v>0</v>
      </c>
      <c r="AA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</row>
    <row r="23" spans="1:38" s="33" customFormat="1" x14ac:dyDescent="0.2">
      <c r="A23" s="94">
        <v>41457</v>
      </c>
      <c r="B23" s="89">
        <v>0.44236111111111115</v>
      </c>
      <c r="C23" s="90" t="s">
        <v>84</v>
      </c>
      <c r="D23" s="79">
        <v>11488495</v>
      </c>
      <c r="E23" s="12" t="s">
        <v>22</v>
      </c>
      <c r="F23" s="90" t="s">
        <v>19</v>
      </c>
      <c r="G23" s="81">
        <v>0.01</v>
      </c>
      <c r="H23" s="33" t="s">
        <v>19</v>
      </c>
      <c r="I23" s="81">
        <v>4.0000000000000001E-3</v>
      </c>
      <c r="J23" s="90" t="s">
        <v>19</v>
      </c>
      <c r="K23" s="81">
        <v>0.01</v>
      </c>
      <c r="L23" s="80" t="s">
        <v>19</v>
      </c>
      <c r="M23" s="81">
        <v>0.01</v>
      </c>
      <c r="N23" s="80" t="s">
        <v>19</v>
      </c>
      <c r="O23" s="81">
        <v>0.05</v>
      </c>
      <c r="P23" s="90"/>
      <c r="Q23" s="12">
        <v>1</v>
      </c>
      <c r="R23" s="12">
        <v>1</v>
      </c>
      <c r="S23" s="91"/>
      <c r="T23" s="91"/>
      <c r="U23" s="91"/>
      <c r="V23" s="91"/>
      <c r="W23" s="33">
        <f t="shared" si="0"/>
        <v>0</v>
      </c>
      <c r="X23" s="33">
        <v>0</v>
      </c>
      <c r="Y23" s="33">
        <v>0</v>
      </c>
      <c r="Z23" s="33">
        <v>0</v>
      </c>
      <c r="AA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</row>
    <row r="24" spans="1:38" s="33" customFormat="1" x14ac:dyDescent="0.2">
      <c r="A24" s="94">
        <v>41470</v>
      </c>
      <c r="B24" s="95">
        <v>0.4909722222222222</v>
      </c>
      <c r="C24" s="96" t="s">
        <v>83</v>
      </c>
      <c r="D24" s="79">
        <v>421420121481700</v>
      </c>
      <c r="E24" s="12" t="s">
        <v>22</v>
      </c>
      <c r="F24" s="90" t="s">
        <v>19</v>
      </c>
      <c r="G24" s="81">
        <v>0.01</v>
      </c>
      <c r="H24" s="33" t="s">
        <v>19</v>
      </c>
      <c r="I24" s="81">
        <v>4.0000000000000001E-3</v>
      </c>
      <c r="J24" s="90"/>
      <c r="K24" s="140">
        <v>1.0500000000000001E-2</v>
      </c>
      <c r="L24" s="80" t="s">
        <v>19</v>
      </c>
      <c r="M24" s="81">
        <v>0.01</v>
      </c>
      <c r="N24" s="80" t="s">
        <v>19</v>
      </c>
      <c r="O24" s="81">
        <v>0.05</v>
      </c>
      <c r="P24" s="97"/>
      <c r="Q24" s="12">
        <v>1</v>
      </c>
      <c r="R24" s="12">
        <v>1</v>
      </c>
      <c r="S24" s="98"/>
      <c r="T24" s="98"/>
      <c r="U24" s="98"/>
      <c r="V24" s="98"/>
      <c r="W24" s="33">
        <f t="shared" si="0"/>
        <v>0</v>
      </c>
      <c r="X24" s="33">
        <v>0</v>
      </c>
      <c r="Y24" s="33">
        <v>0</v>
      </c>
      <c r="Z24" s="33">
        <v>0</v>
      </c>
      <c r="AA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L24" s="140"/>
    </row>
    <row r="25" spans="1:38" s="33" customFormat="1" x14ac:dyDescent="0.2">
      <c r="A25" s="87">
        <v>41471</v>
      </c>
      <c r="B25" s="99">
        <v>0.39027777777777778</v>
      </c>
      <c r="C25" s="90" t="s">
        <v>84</v>
      </c>
      <c r="D25" s="79">
        <v>11488495</v>
      </c>
      <c r="E25" s="12" t="s">
        <v>22</v>
      </c>
      <c r="F25" s="90" t="s">
        <v>19</v>
      </c>
      <c r="G25" s="81">
        <v>0.01</v>
      </c>
      <c r="H25" s="33" t="s">
        <v>19</v>
      </c>
      <c r="I25" s="81">
        <v>4.0000000000000001E-3</v>
      </c>
      <c r="J25" s="90" t="s">
        <v>19</v>
      </c>
      <c r="K25" s="81">
        <v>0.01</v>
      </c>
      <c r="L25" s="80" t="s">
        <v>19</v>
      </c>
      <c r="M25" s="81">
        <v>0.01</v>
      </c>
      <c r="N25" s="80" t="s">
        <v>19</v>
      </c>
      <c r="O25" s="81">
        <v>0.05</v>
      </c>
      <c r="P25" s="100"/>
      <c r="Q25" s="37">
        <v>1</v>
      </c>
      <c r="R25" s="37">
        <v>1</v>
      </c>
      <c r="S25" s="100"/>
      <c r="T25" s="100"/>
      <c r="U25" s="100"/>
      <c r="V25" s="100"/>
      <c r="W25" s="33">
        <f t="shared" si="0"/>
        <v>0</v>
      </c>
      <c r="X25" s="33">
        <v>0</v>
      </c>
      <c r="Y25" s="33">
        <v>0</v>
      </c>
      <c r="Z25" s="33">
        <v>0</v>
      </c>
      <c r="AA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</row>
    <row r="26" spans="1:38" s="33" customFormat="1" x14ac:dyDescent="0.2">
      <c r="A26" s="77">
        <v>41472</v>
      </c>
      <c r="B26" s="99">
        <v>0.71111111111111114</v>
      </c>
      <c r="C26" s="90" t="s">
        <v>87</v>
      </c>
      <c r="D26" s="101">
        <v>421056121452000</v>
      </c>
      <c r="E26" s="14" t="s">
        <v>23</v>
      </c>
      <c r="F26" s="90" t="s">
        <v>19</v>
      </c>
      <c r="G26" s="81">
        <v>0.01</v>
      </c>
      <c r="H26" s="33" t="s">
        <v>19</v>
      </c>
      <c r="I26" s="81">
        <v>4.0000000000000001E-3</v>
      </c>
      <c r="J26" s="90" t="s">
        <v>19</v>
      </c>
      <c r="K26" s="81">
        <v>0.01</v>
      </c>
      <c r="L26" s="80" t="s">
        <v>19</v>
      </c>
      <c r="M26" s="81">
        <v>0.01</v>
      </c>
      <c r="N26" s="80" t="s">
        <v>19</v>
      </c>
      <c r="O26" s="81">
        <v>0.05</v>
      </c>
      <c r="Q26" s="14"/>
      <c r="T26" s="14">
        <v>1</v>
      </c>
      <c r="U26" s="33">
        <v>1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</row>
    <row r="27" spans="1:38" s="33" customFormat="1" x14ac:dyDescent="0.2">
      <c r="A27" s="77">
        <v>41484</v>
      </c>
      <c r="B27" s="99">
        <v>0.51944444444444449</v>
      </c>
      <c r="C27" s="96" t="s">
        <v>83</v>
      </c>
      <c r="D27" s="79">
        <v>421420121481700</v>
      </c>
      <c r="E27" s="12" t="s">
        <v>22</v>
      </c>
      <c r="F27" s="90" t="s">
        <v>19</v>
      </c>
      <c r="G27" s="81">
        <v>0.01</v>
      </c>
      <c r="H27" s="33" t="s">
        <v>19</v>
      </c>
      <c r="I27" s="81">
        <v>4.0000000000000001E-3</v>
      </c>
      <c r="J27" s="90" t="s">
        <v>19</v>
      </c>
      <c r="K27" s="81">
        <v>0.01</v>
      </c>
      <c r="L27" s="80" t="s">
        <v>19</v>
      </c>
      <c r="M27" s="81">
        <v>0.01</v>
      </c>
      <c r="N27" s="80" t="s">
        <v>19</v>
      </c>
      <c r="O27" s="81">
        <v>0.05</v>
      </c>
      <c r="Q27" s="14">
        <v>1</v>
      </c>
      <c r="R27" s="14">
        <v>1</v>
      </c>
      <c r="W27" s="33">
        <f t="shared" si="0"/>
        <v>0</v>
      </c>
      <c r="X27" s="33">
        <v>0</v>
      </c>
      <c r="Y27" s="33">
        <v>0</v>
      </c>
      <c r="Z27" s="33">
        <v>0</v>
      </c>
      <c r="AA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</row>
    <row r="28" spans="1:38" s="33" customFormat="1" x14ac:dyDescent="0.2">
      <c r="A28" s="77">
        <v>41485</v>
      </c>
      <c r="B28" s="99">
        <v>0.38263888888888892</v>
      </c>
      <c r="C28" s="90" t="s">
        <v>84</v>
      </c>
      <c r="D28" s="79">
        <v>11488495</v>
      </c>
      <c r="E28" s="12" t="s">
        <v>22</v>
      </c>
      <c r="F28" s="90" t="s">
        <v>19</v>
      </c>
      <c r="G28" s="81">
        <v>0.01</v>
      </c>
      <c r="H28" s="33" t="s">
        <v>19</v>
      </c>
      <c r="I28" s="81">
        <v>4.0000000000000001E-3</v>
      </c>
      <c r="J28" s="90" t="s">
        <v>19</v>
      </c>
      <c r="K28" s="81">
        <v>0.01</v>
      </c>
      <c r="L28" s="80" t="s">
        <v>19</v>
      </c>
      <c r="M28" s="81">
        <v>0.01</v>
      </c>
      <c r="N28" s="80" t="s">
        <v>19</v>
      </c>
      <c r="O28" s="81">
        <v>0.05</v>
      </c>
      <c r="Q28" s="14">
        <v>1</v>
      </c>
      <c r="R28" s="14">
        <v>1</v>
      </c>
      <c r="W28" s="33">
        <f t="shared" si="0"/>
        <v>0</v>
      </c>
      <c r="X28" s="33">
        <v>0</v>
      </c>
      <c r="Y28" s="33">
        <v>0</v>
      </c>
      <c r="Z28" s="33">
        <v>0</v>
      </c>
      <c r="AA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</row>
    <row r="29" spans="1:38" s="33" customFormat="1" x14ac:dyDescent="0.2">
      <c r="A29" s="77">
        <v>41498</v>
      </c>
      <c r="B29" s="99">
        <v>0.50902777777777775</v>
      </c>
      <c r="C29" s="96" t="s">
        <v>83</v>
      </c>
      <c r="D29" s="79">
        <v>421420121481700</v>
      </c>
      <c r="E29" s="12" t="s">
        <v>22</v>
      </c>
      <c r="F29" s="90" t="s">
        <v>19</v>
      </c>
      <c r="G29" s="81">
        <v>0.01</v>
      </c>
      <c r="H29" s="33" t="s">
        <v>19</v>
      </c>
      <c r="I29" s="81">
        <v>4.0000000000000001E-3</v>
      </c>
      <c r="J29" s="90" t="s">
        <v>19</v>
      </c>
      <c r="K29" s="81">
        <v>0.01</v>
      </c>
      <c r="L29" s="80" t="s">
        <v>19</v>
      </c>
      <c r="M29" s="81">
        <v>0.01</v>
      </c>
      <c r="N29" s="80" t="s">
        <v>19</v>
      </c>
      <c r="O29" s="81">
        <v>0.05</v>
      </c>
      <c r="Q29" s="14">
        <v>1</v>
      </c>
      <c r="R29" s="14">
        <v>1</v>
      </c>
      <c r="W29" s="33">
        <f t="shared" si="0"/>
        <v>0</v>
      </c>
      <c r="X29" s="33">
        <v>0</v>
      </c>
      <c r="Y29" s="33">
        <v>0</v>
      </c>
      <c r="Z29" s="33">
        <v>0</v>
      </c>
      <c r="AA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</row>
    <row r="30" spans="1:38" s="33" customFormat="1" x14ac:dyDescent="0.2">
      <c r="A30" s="77">
        <v>41499</v>
      </c>
      <c r="B30" s="99">
        <v>0.39513888888888887</v>
      </c>
      <c r="C30" s="90" t="s">
        <v>84</v>
      </c>
      <c r="D30" s="79">
        <v>11488495</v>
      </c>
      <c r="E30" s="12" t="s">
        <v>22</v>
      </c>
      <c r="F30" s="90" t="s">
        <v>19</v>
      </c>
      <c r="G30" s="81">
        <v>0.01</v>
      </c>
      <c r="H30" s="33" t="s">
        <v>19</v>
      </c>
      <c r="I30" s="81">
        <v>4.0000000000000001E-3</v>
      </c>
      <c r="J30" s="90" t="s">
        <v>19</v>
      </c>
      <c r="K30" s="81">
        <v>0.01</v>
      </c>
      <c r="L30" s="80" t="s">
        <v>19</v>
      </c>
      <c r="M30" s="81">
        <v>0.01</v>
      </c>
      <c r="N30" s="80" t="s">
        <v>19</v>
      </c>
      <c r="O30" s="81">
        <v>0.05</v>
      </c>
      <c r="Q30" s="14">
        <v>1</v>
      </c>
      <c r="R30" s="14">
        <v>1</v>
      </c>
      <c r="W30" s="33">
        <f t="shared" si="0"/>
        <v>0</v>
      </c>
      <c r="X30" s="33">
        <v>0</v>
      </c>
      <c r="Y30" s="33">
        <v>0</v>
      </c>
      <c r="Z30" s="33">
        <v>0</v>
      </c>
      <c r="AA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</row>
    <row r="31" spans="1:38" s="33" customFormat="1" x14ac:dyDescent="0.2">
      <c r="A31" s="77">
        <v>41512</v>
      </c>
      <c r="B31" s="99">
        <v>0.54236111111111118</v>
      </c>
      <c r="C31" s="96" t="s">
        <v>83</v>
      </c>
      <c r="D31" s="79">
        <v>421420121481700</v>
      </c>
      <c r="E31" s="12" t="s">
        <v>22</v>
      </c>
      <c r="F31" s="90" t="s">
        <v>19</v>
      </c>
      <c r="G31" s="81">
        <v>0.01</v>
      </c>
      <c r="H31" s="33" t="s">
        <v>19</v>
      </c>
      <c r="I31" s="81">
        <v>4.0000000000000001E-3</v>
      </c>
      <c r="J31" s="90" t="s">
        <v>19</v>
      </c>
      <c r="K31" s="81">
        <v>0.01</v>
      </c>
      <c r="L31" s="80" t="s">
        <v>19</v>
      </c>
      <c r="M31" s="81">
        <v>0.01</v>
      </c>
      <c r="N31" s="80" t="s">
        <v>19</v>
      </c>
      <c r="O31" s="81">
        <v>0.05</v>
      </c>
      <c r="Q31" s="14">
        <v>1</v>
      </c>
      <c r="R31" s="14">
        <v>1</v>
      </c>
      <c r="W31" s="33">
        <f t="shared" si="0"/>
        <v>0</v>
      </c>
      <c r="X31" s="33">
        <v>0</v>
      </c>
      <c r="Y31" s="33">
        <v>0</v>
      </c>
      <c r="Z31" s="33">
        <v>0</v>
      </c>
      <c r="AA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</row>
    <row r="32" spans="1:38" s="33" customFormat="1" x14ac:dyDescent="0.2">
      <c r="A32" s="77">
        <v>41513</v>
      </c>
      <c r="B32" s="99">
        <v>0.38472222222222219</v>
      </c>
      <c r="C32" s="90" t="s">
        <v>84</v>
      </c>
      <c r="D32" s="79">
        <v>11488495</v>
      </c>
      <c r="E32" s="12" t="s">
        <v>22</v>
      </c>
      <c r="F32" s="90" t="s">
        <v>19</v>
      </c>
      <c r="G32" s="81">
        <v>0.01</v>
      </c>
      <c r="H32" s="33" t="s">
        <v>19</v>
      </c>
      <c r="I32" s="81">
        <v>4.0000000000000001E-3</v>
      </c>
      <c r="J32" s="90" t="s">
        <v>19</v>
      </c>
      <c r="K32" s="81">
        <v>0.01</v>
      </c>
      <c r="L32" s="80" t="s">
        <v>19</v>
      </c>
      <c r="M32" s="81">
        <v>0.01</v>
      </c>
      <c r="N32" s="80" t="s">
        <v>19</v>
      </c>
      <c r="O32" s="81">
        <v>0.05</v>
      </c>
      <c r="Q32" s="14">
        <v>1</v>
      </c>
      <c r="R32" s="14">
        <v>1</v>
      </c>
      <c r="W32" s="33">
        <f t="shared" si="0"/>
        <v>0</v>
      </c>
      <c r="X32" s="33">
        <v>0</v>
      </c>
      <c r="Y32" s="33">
        <v>0</v>
      </c>
      <c r="Z32" s="33">
        <v>0</v>
      </c>
      <c r="AA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</row>
    <row r="33" spans="1:38" s="33" customFormat="1" x14ac:dyDescent="0.2">
      <c r="A33" s="77">
        <v>41526</v>
      </c>
      <c r="B33" s="99">
        <v>0.48333333333333334</v>
      </c>
      <c r="C33" s="96" t="s">
        <v>83</v>
      </c>
      <c r="D33" s="79">
        <v>421420121481700</v>
      </c>
      <c r="E33" s="12" t="s">
        <v>22</v>
      </c>
      <c r="F33" s="90" t="s">
        <v>19</v>
      </c>
      <c r="G33" s="81">
        <v>0.01</v>
      </c>
      <c r="I33" s="150">
        <v>5.8399999999999997E-3</v>
      </c>
      <c r="J33" s="90" t="s">
        <v>19</v>
      </c>
      <c r="K33" s="81">
        <v>0.01</v>
      </c>
      <c r="L33" s="80" t="s">
        <v>19</v>
      </c>
      <c r="M33" s="81">
        <v>0.01</v>
      </c>
      <c r="N33" s="80" t="s">
        <v>19</v>
      </c>
      <c r="O33" s="81">
        <v>0.05</v>
      </c>
      <c r="Q33" s="14">
        <v>1</v>
      </c>
      <c r="R33" s="14">
        <v>1</v>
      </c>
      <c r="W33" s="33">
        <f t="shared" si="0"/>
        <v>0</v>
      </c>
      <c r="X33" s="33">
        <v>1</v>
      </c>
      <c r="Y33" s="33">
        <v>0</v>
      </c>
      <c r="Z33" s="33">
        <v>0</v>
      </c>
      <c r="AA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K33" s="150">
        <v>0.01</v>
      </c>
    </row>
    <row r="34" spans="1:38" s="33" customFormat="1" x14ac:dyDescent="0.2">
      <c r="A34" s="77">
        <v>41527</v>
      </c>
      <c r="B34" s="99">
        <v>0.39930555555555558</v>
      </c>
      <c r="C34" s="90" t="s">
        <v>84</v>
      </c>
      <c r="D34" s="79">
        <v>11488495</v>
      </c>
      <c r="E34" s="12" t="s">
        <v>22</v>
      </c>
      <c r="F34" s="90" t="s">
        <v>19</v>
      </c>
      <c r="G34" s="81">
        <v>0.01</v>
      </c>
      <c r="H34" s="33" t="s">
        <v>19</v>
      </c>
      <c r="I34" s="81">
        <v>4.0000000000000001E-3</v>
      </c>
      <c r="J34" s="90" t="s">
        <v>19</v>
      </c>
      <c r="K34" s="81">
        <v>0.01</v>
      </c>
      <c r="L34" s="80" t="s">
        <v>19</v>
      </c>
      <c r="M34" s="81">
        <v>0.01</v>
      </c>
      <c r="N34" s="80" t="s">
        <v>19</v>
      </c>
      <c r="O34" s="81">
        <v>0.01</v>
      </c>
      <c r="Q34" s="14">
        <v>1</v>
      </c>
      <c r="R34" s="14">
        <v>1</v>
      </c>
      <c r="S34" s="14"/>
      <c r="T34" s="14"/>
      <c r="U34" s="14"/>
      <c r="W34" s="33">
        <f t="shared" si="0"/>
        <v>0</v>
      </c>
      <c r="X34" s="33">
        <v>0</v>
      </c>
      <c r="Y34" s="33">
        <v>0</v>
      </c>
      <c r="Z34" s="33">
        <v>0</v>
      </c>
      <c r="AA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</row>
    <row r="35" spans="1:38" s="33" customFormat="1" x14ac:dyDescent="0.2">
      <c r="A35" s="77">
        <v>41540</v>
      </c>
      <c r="B35" s="99">
        <v>0.52638888888888891</v>
      </c>
      <c r="C35" s="96" t="s">
        <v>83</v>
      </c>
      <c r="D35" s="79">
        <v>421420121481700</v>
      </c>
      <c r="E35" s="12" t="s">
        <v>22</v>
      </c>
      <c r="F35" s="90" t="s">
        <v>19</v>
      </c>
      <c r="G35" s="81">
        <v>0.01</v>
      </c>
      <c r="H35" s="33" t="s">
        <v>19</v>
      </c>
      <c r="I35" s="81">
        <v>4.0000000000000001E-3</v>
      </c>
      <c r="J35" s="90" t="s">
        <v>19</v>
      </c>
      <c r="K35" s="81">
        <v>0.01</v>
      </c>
      <c r="L35" s="80" t="s">
        <v>19</v>
      </c>
      <c r="M35" s="81">
        <v>0.01</v>
      </c>
      <c r="N35" s="80" t="s">
        <v>19</v>
      </c>
      <c r="O35" s="81">
        <v>0.05</v>
      </c>
      <c r="Q35" s="14">
        <v>1</v>
      </c>
      <c r="R35" s="14">
        <v>1</v>
      </c>
      <c r="S35" s="14"/>
      <c r="T35" s="14"/>
      <c r="U35" s="14"/>
      <c r="W35" s="33">
        <f t="shared" si="0"/>
        <v>0</v>
      </c>
      <c r="X35" s="33">
        <v>0</v>
      </c>
      <c r="Y35" s="33">
        <v>0</v>
      </c>
      <c r="Z35" s="33">
        <v>0</v>
      </c>
      <c r="AA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</row>
    <row r="36" spans="1:38" s="33" customFormat="1" x14ac:dyDescent="0.2">
      <c r="A36" s="77">
        <v>41541</v>
      </c>
      <c r="B36" s="99">
        <v>0.39861111111111108</v>
      </c>
      <c r="C36" s="90" t="s">
        <v>84</v>
      </c>
      <c r="D36" s="79">
        <v>11488495</v>
      </c>
      <c r="E36" s="12" t="s">
        <v>22</v>
      </c>
      <c r="F36" s="90" t="s">
        <v>19</v>
      </c>
      <c r="G36" s="81">
        <v>0.01</v>
      </c>
      <c r="H36" s="33" t="s">
        <v>19</v>
      </c>
      <c r="I36" s="81">
        <v>4.0000000000000001E-3</v>
      </c>
      <c r="J36" s="90" t="s">
        <v>19</v>
      </c>
      <c r="K36" s="81">
        <v>0.01</v>
      </c>
      <c r="L36" s="80" t="s">
        <v>19</v>
      </c>
      <c r="M36" s="81">
        <v>0.01</v>
      </c>
      <c r="O36" s="150">
        <v>6.0999999999999999E-2</v>
      </c>
      <c r="Q36" s="14">
        <v>1</v>
      </c>
      <c r="R36" s="14">
        <v>1</v>
      </c>
      <c r="S36" s="14"/>
      <c r="T36" s="14"/>
      <c r="U36" s="14"/>
      <c r="W36" s="33">
        <f t="shared" si="0"/>
        <v>0</v>
      </c>
      <c r="X36" s="33">
        <v>0</v>
      </c>
      <c r="Y36" s="33">
        <v>0</v>
      </c>
      <c r="Z36" s="33">
        <v>0</v>
      </c>
      <c r="AA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</row>
    <row r="37" spans="1:38" s="33" customFormat="1" x14ac:dyDescent="0.2">
      <c r="A37" s="77">
        <v>41568</v>
      </c>
      <c r="B37" s="99">
        <v>0.54375000000000007</v>
      </c>
      <c r="C37" s="96" t="s">
        <v>83</v>
      </c>
      <c r="D37" s="79">
        <v>421420121481700</v>
      </c>
      <c r="E37" s="12" t="s">
        <v>22</v>
      </c>
      <c r="F37" s="90" t="s">
        <v>19</v>
      </c>
      <c r="G37" s="81">
        <v>0.01</v>
      </c>
      <c r="H37" s="33" t="s">
        <v>19</v>
      </c>
      <c r="I37" s="81">
        <v>4.0000000000000001E-3</v>
      </c>
      <c r="J37" s="90" t="s">
        <v>19</v>
      </c>
      <c r="K37" s="81">
        <v>0.01</v>
      </c>
      <c r="L37" s="80" t="s">
        <v>19</v>
      </c>
      <c r="M37" s="81">
        <v>0.01</v>
      </c>
      <c r="N37" s="80" t="s">
        <v>19</v>
      </c>
      <c r="O37" s="81">
        <v>0.05</v>
      </c>
      <c r="Q37" s="14">
        <v>1</v>
      </c>
      <c r="R37" s="14">
        <v>1</v>
      </c>
      <c r="S37" s="14"/>
      <c r="T37" s="14"/>
      <c r="U37" s="14"/>
      <c r="W37" s="33">
        <f t="shared" si="0"/>
        <v>0</v>
      </c>
      <c r="X37" s="33">
        <v>0</v>
      </c>
      <c r="Y37" s="33">
        <v>0</v>
      </c>
      <c r="Z37" s="33">
        <v>0</v>
      </c>
      <c r="AA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</row>
    <row r="38" spans="1:38" s="33" customFormat="1" x14ac:dyDescent="0.2">
      <c r="A38" s="77">
        <v>41569</v>
      </c>
      <c r="B38" s="99">
        <v>0.4145833333333333</v>
      </c>
      <c r="C38" s="90" t="s">
        <v>84</v>
      </c>
      <c r="D38" s="79">
        <v>11488495</v>
      </c>
      <c r="E38" s="12" t="s">
        <v>22</v>
      </c>
      <c r="F38" s="90" t="s">
        <v>19</v>
      </c>
      <c r="G38" s="81">
        <v>0.01</v>
      </c>
      <c r="H38" s="33" t="s">
        <v>19</v>
      </c>
      <c r="I38" s="81">
        <v>4.0000000000000001E-3</v>
      </c>
      <c r="J38" s="90" t="s">
        <v>19</v>
      </c>
      <c r="K38" s="81">
        <v>0.01</v>
      </c>
      <c r="L38" s="80" t="s">
        <v>19</v>
      </c>
      <c r="M38" s="81">
        <v>0.01</v>
      </c>
      <c r="N38" s="80" t="s">
        <v>19</v>
      </c>
      <c r="O38" s="81">
        <v>0.05</v>
      </c>
      <c r="Q38" s="14">
        <v>1</v>
      </c>
      <c r="R38" s="14">
        <v>1</v>
      </c>
      <c r="S38" s="14"/>
      <c r="T38" s="14"/>
      <c r="U38" s="14"/>
      <c r="W38" s="33">
        <f t="shared" si="0"/>
        <v>0</v>
      </c>
      <c r="X38" s="33">
        <v>0</v>
      </c>
      <c r="Y38" s="33">
        <v>0</v>
      </c>
      <c r="Z38" s="33">
        <v>0</v>
      </c>
      <c r="AA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</row>
    <row r="39" spans="1:38" s="33" customFormat="1" x14ac:dyDescent="0.2">
      <c r="A39" s="77">
        <v>41582</v>
      </c>
      <c r="B39" s="99">
        <v>0.4291666666666667</v>
      </c>
      <c r="C39" s="96" t="s">
        <v>79</v>
      </c>
      <c r="D39" s="101">
        <v>11509500</v>
      </c>
      <c r="E39" s="12" t="s">
        <v>22</v>
      </c>
      <c r="F39" s="90" t="s">
        <v>19</v>
      </c>
      <c r="G39" s="81">
        <v>0.01</v>
      </c>
      <c r="H39" s="33" t="s">
        <v>19</v>
      </c>
      <c r="I39" s="81">
        <v>4.0000000000000001E-3</v>
      </c>
      <c r="K39" s="150">
        <v>1.41E-2</v>
      </c>
      <c r="L39" s="80" t="s">
        <v>19</v>
      </c>
      <c r="M39" s="81">
        <v>0.01</v>
      </c>
      <c r="N39" s="80" t="s">
        <v>19</v>
      </c>
      <c r="O39" s="81">
        <v>0.05</v>
      </c>
      <c r="Q39" s="14">
        <v>1</v>
      </c>
      <c r="R39" s="14">
        <v>1</v>
      </c>
      <c r="S39" s="14"/>
      <c r="T39" s="14"/>
      <c r="U39" s="14"/>
      <c r="W39" s="33">
        <f t="shared" si="0"/>
        <v>0</v>
      </c>
      <c r="X39" s="33">
        <v>0</v>
      </c>
      <c r="Y39" s="33">
        <v>0</v>
      </c>
      <c r="Z39" s="33">
        <v>0</v>
      </c>
      <c r="AA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L39" s="150"/>
    </row>
    <row r="40" spans="1:38" s="33" customFormat="1" x14ac:dyDescent="0.2">
      <c r="A40" s="77">
        <v>41583</v>
      </c>
      <c r="B40" s="99">
        <v>0.39444444444444443</v>
      </c>
      <c r="C40" s="90" t="s">
        <v>84</v>
      </c>
      <c r="D40" s="79">
        <v>11488495</v>
      </c>
      <c r="E40" s="12" t="s">
        <v>22</v>
      </c>
      <c r="F40" s="90" t="s">
        <v>19</v>
      </c>
      <c r="G40" s="81">
        <v>0.01</v>
      </c>
      <c r="H40" s="33" t="s">
        <v>19</v>
      </c>
      <c r="I40" s="81">
        <v>4.0000000000000001E-3</v>
      </c>
      <c r="K40" s="150">
        <v>1.8599999999999998E-2</v>
      </c>
      <c r="L40" s="80" t="s">
        <v>19</v>
      </c>
      <c r="M40" s="81">
        <v>0.01</v>
      </c>
      <c r="N40" s="80" t="s">
        <v>19</v>
      </c>
      <c r="O40" s="81">
        <v>0.05</v>
      </c>
      <c r="Q40" s="14">
        <v>1</v>
      </c>
      <c r="R40" s="14">
        <v>1</v>
      </c>
      <c r="S40" s="14"/>
      <c r="T40" s="14"/>
      <c r="U40" s="14"/>
      <c r="W40" s="33">
        <f t="shared" si="0"/>
        <v>0</v>
      </c>
      <c r="X40" s="33">
        <v>0</v>
      </c>
      <c r="Y40" s="33">
        <v>1</v>
      </c>
      <c r="Z40" s="33">
        <v>0</v>
      </c>
      <c r="AA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L40" s="150"/>
    </row>
    <row r="41" spans="1:38" s="33" customFormat="1" x14ac:dyDescent="0.2">
      <c r="A41" s="77">
        <v>41596</v>
      </c>
      <c r="B41" s="99">
        <v>0.54583333333333328</v>
      </c>
      <c r="C41" s="96" t="s">
        <v>83</v>
      </c>
      <c r="D41" s="79">
        <v>421420121481700</v>
      </c>
      <c r="E41" s="12" t="s">
        <v>22</v>
      </c>
      <c r="F41" s="90" t="s">
        <v>19</v>
      </c>
      <c r="G41" s="81">
        <v>0.01</v>
      </c>
      <c r="H41" s="33" t="s">
        <v>19</v>
      </c>
      <c r="I41" s="81">
        <v>4.0000000000000001E-3</v>
      </c>
      <c r="J41" s="90" t="s">
        <v>19</v>
      </c>
      <c r="K41" s="81">
        <v>0.01</v>
      </c>
      <c r="L41" s="80" t="s">
        <v>19</v>
      </c>
      <c r="M41" s="81">
        <v>0.01</v>
      </c>
      <c r="N41" s="80" t="s">
        <v>19</v>
      </c>
      <c r="O41" s="81">
        <v>0.05</v>
      </c>
      <c r="Q41" s="14">
        <v>1</v>
      </c>
      <c r="R41" s="14">
        <v>1</v>
      </c>
      <c r="S41" s="14"/>
      <c r="T41" s="14"/>
      <c r="U41" s="14"/>
      <c r="W41" s="33">
        <f t="shared" si="0"/>
        <v>0</v>
      </c>
      <c r="X41" s="33">
        <v>0</v>
      </c>
      <c r="Y41" s="33">
        <v>0</v>
      </c>
      <c r="Z41" s="33">
        <v>0</v>
      </c>
      <c r="AA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</row>
    <row r="42" spans="1:38" s="33" customFormat="1" x14ac:dyDescent="0.2">
      <c r="A42" s="77">
        <v>41597</v>
      </c>
      <c r="B42" s="99">
        <v>0.37986111111111115</v>
      </c>
      <c r="C42" s="90" t="s">
        <v>84</v>
      </c>
      <c r="D42" s="79">
        <v>11488495</v>
      </c>
      <c r="E42" s="12" t="s">
        <v>22</v>
      </c>
      <c r="F42" s="90" t="s">
        <v>19</v>
      </c>
      <c r="G42" s="81">
        <v>0.01</v>
      </c>
      <c r="H42" s="33" t="s">
        <v>19</v>
      </c>
      <c r="I42" s="81">
        <v>4.0000000000000001E-3</v>
      </c>
      <c r="J42" s="90" t="s">
        <v>19</v>
      </c>
      <c r="K42" s="81">
        <v>0.01</v>
      </c>
      <c r="L42" s="80" t="s">
        <v>19</v>
      </c>
      <c r="M42" s="81">
        <v>0.01</v>
      </c>
      <c r="N42" s="80" t="s">
        <v>19</v>
      </c>
      <c r="O42" s="81">
        <v>0.05</v>
      </c>
      <c r="Q42" s="14">
        <v>1</v>
      </c>
      <c r="R42" s="14">
        <v>1</v>
      </c>
      <c r="S42" s="14"/>
      <c r="T42" s="14"/>
      <c r="U42" s="14"/>
      <c r="W42" s="33">
        <f t="shared" si="0"/>
        <v>0</v>
      </c>
      <c r="X42" s="33">
        <v>0</v>
      </c>
      <c r="Y42" s="33">
        <v>0</v>
      </c>
      <c r="Z42" s="33">
        <v>0</v>
      </c>
      <c r="AA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</row>
    <row r="43" spans="1:38" s="33" customFormat="1" x14ac:dyDescent="0.2">
      <c r="A43" s="77">
        <v>41610</v>
      </c>
      <c r="B43" s="99">
        <v>0.54513888888888895</v>
      </c>
      <c r="C43" s="96" t="s">
        <v>83</v>
      </c>
      <c r="D43" s="79">
        <v>421420121481700</v>
      </c>
      <c r="E43" s="12" t="s">
        <v>22</v>
      </c>
      <c r="F43" s="90" t="s">
        <v>19</v>
      </c>
      <c r="G43" s="81">
        <v>0.01</v>
      </c>
      <c r="H43" s="33" t="s">
        <v>19</v>
      </c>
      <c r="I43" s="81">
        <v>4.0000000000000001E-3</v>
      </c>
      <c r="J43" s="90" t="s">
        <v>19</v>
      </c>
      <c r="K43" s="81">
        <v>0.01</v>
      </c>
      <c r="L43" s="80" t="s">
        <v>19</v>
      </c>
      <c r="M43" s="81">
        <v>0.01</v>
      </c>
      <c r="N43" s="80" t="s">
        <v>19</v>
      </c>
      <c r="O43" s="81">
        <v>0.05</v>
      </c>
      <c r="Q43" s="14">
        <v>1</v>
      </c>
      <c r="R43" s="14">
        <v>1</v>
      </c>
      <c r="S43" s="14"/>
      <c r="T43" s="14"/>
      <c r="U43" s="14"/>
      <c r="W43" s="33">
        <f t="shared" si="0"/>
        <v>0</v>
      </c>
      <c r="X43" s="33">
        <v>0</v>
      </c>
      <c r="Y43" s="33">
        <v>0</v>
      </c>
      <c r="Z43" s="33">
        <v>0</v>
      </c>
      <c r="AA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</row>
    <row r="44" spans="1:38" s="33" customFormat="1" x14ac:dyDescent="0.2">
      <c r="A44" s="77">
        <v>41611</v>
      </c>
      <c r="B44" s="99">
        <v>0.39166666666666666</v>
      </c>
      <c r="C44" s="90" t="s">
        <v>84</v>
      </c>
      <c r="D44" s="79">
        <v>11488495</v>
      </c>
      <c r="E44" s="12" t="s">
        <v>22</v>
      </c>
      <c r="F44" s="90" t="s">
        <v>19</v>
      </c>
      <c r="G44" s="81">
        <v>0.01</v>
      </c>
      <c r="H44" s="33" t="s">
        <v>19</v>
      </c>
      <c r="I44" s="81">
        <v>4.0000000000000001E-3</v>
      </c>
      <c r="J44" s="90" t="s">
        <v>19</v>
      </c>
      <c r="K44" s="81">
        <v>0.01</v>
      </c>
      <c r="L44" s="80" t="s">
        <v>19</v>
      </c>
      <c r="M44" s="81">
        <v>0.01</v>
      </c>
      <c r="N44" s="80" t="s">
        <v>19</v>
      </c>
      <c r="O44" s="81">
        <v>0.05</v>
      </c>
      <c r="Q44" s="14">
        <v>1</v>
      </c>
      <c r="R44" s="14">
        <v>1</v>
      </c>
      <c r="S44" s="14"/>
      <c r="T44" s="14"/>
      <c r="U44" s="14"/>
      <c r="W44" s="33">
        <f t="shared" si="0"/>
        <v>0</v>
      </c>
      <c r="X44" s="33">
        <v>0</v>
      </c>
      <c r="Y44" s="33">
        <v>0</v>
      </c>
      <c r="Z44" s="33">
        <v>0</v>
      </c>
      <c r="AA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</row>
    <row r="45" spans="1:38" s="33" customFormat="1" x14ac:dyDescent="0.2">
      <c r="A45" s="77">
        <v>41611</v>
      </c>
      <c r="B45" s="99">
        <v>0.71111111111111114</v>
      </c>
      <c r="C45" s="90" t="s">
        <v>113</v>
      </c>
      <c r="D45" s="101">
        <v>421056121452000</v>
      </c>
      <c r="E45" s="14" t="s">
        <v>23</v>
      </c>
      <c r="F45" s="90" t="s">
        <v>19</v>
      </c>
      <c r="G45" s="81">
        <v>0.01</v>
      </c>
      <c r="H45" s="33" t="s">
        <v>19</v>
      </c>
      <c r="I45" s="81">
        <v>4.0000000000000001E-3</v>
      </c>
      <c r="J45" s="90" t="s">
        <v>19</v>
      </c>
      <c r="K45" s="81">
        <v>0.01</v>
      </c>
      <c r="L45" s="80" t="s">
        <v>19</v>
      </c>
      <c r="M45" s="81">
        <v>0.01</v>
      </c>
      <c r="N45" s="80" t="s">
        <v>19</v>
      </c>
      <c r="O45" s="81">
        <v>0.05</v>
      </c>
      <c r="Q45" s="14"/>
      <c r="R45" s="14"/>
      <c r="S45" s="14"/>
      <c r="T45" s="14">
        <v>1</v>
      </c>
      <c r="U45" s="14">
        <v>1</v>
      </c>
      <c r="W45" s="33">
        <f t="shared" si="0"/>
        <v>0</v>
      </c>
      <c r="X45" s="33">
        <v>0</v>
      </c>
      <c r="Y45" s="33">
        <v>0</v>
      </c>
      <c r="Z45" s="33">
        <v>0</v>
      </c>
      <c r="AA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</row>
    <row r="46" spans="1:38" s="33" customFormat="1" x14ac:dyDescent="0.2">
      <c r="A46" s="77">
        <v>41624</v>
      </c>
      <c r="B46" s="99">
        <v>0.52569444444444446</v>
      </c>
      <c r="C46" s="96" t="s">
        <v>79</v>
      </c>
      <c r="D46" s="101">
        <v>11509500</v>
      </c>
      <c r="E46" s="12" t="s">
        <v>22</v>
      </c>
      <c r="F46" s="90" t="s">
        <v>19</v>
      </c>
      <c r="G46" s="81">
        <v>0.01</v>
      </c>
      <c r="H46" s="33" t="s">
        <v>19</v>
      </c>
      <c r="I46" s="81">
        <v>4.0000000000000001E-3</v>
      </c>
      <c r="J46" s="90" t="s">
        <v>19</v>
      </c>
      <c r="K46" s="81">
        <v>0.01</v>
      </c>
      <c r="L46" s="80" t="s">
        <v>19</v>
      </c>
      <c r="M46" s="81">
        <v>0.01</v>
      </c>
      <c r="N46" s="80" t="s">
        <v>19</v>
      </c>
      <c r="O46" s="81">
        <v>0.05</v>
      </c>
      <c r="Q46" s="14">
        <v>1</v>
      </c>
      <c r="R46" s="14">
        <v>1</v>
      </c>
      <c r="S46" s="14"/>
      <c r="T46" s="14"/>
      <c r="U46" s="14"/>
      <c r="W46" s="33">
        <f t="shared" si="0"/>
        <v>0</v>
      </c>
      <c r="X46" s="33">
        <v>0</v>
      </c>
      <c r="Y46" s="33">
        <v>0</v>
      </c>
      <c r="Z46" s="33">
        <v>0</v>
      </c>
      <c r="AA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</row>
    <row r="47" spans="1:38" s="33" customFormat="1" x14ac:dyDescent="0.2">
      <c r="A47" s="77">
        <v>41625</v>
      </c>
      <c r="B47" s="99">
        <v>0.41666666666666669</v>
      </c>
      <c r="C47" s="96" t="s">
        <v>87</v>
      </c>
      <c r="D47" s="101">
        <v>421056121452000</v>
      </c>
      <c r="E47" s="12" t="s">
        <v>23</v>
      </c>
      <c r="F47" s="90" t="s">
        <v>19</v>
      </c>
      <c r="G47" s="81">
        <v>0.01</v>
      </c>
      <c r="H47" s="33" t="s">
        <v>19</v>
      </c>
      <c r="I47" s="81">
        <v>4.0000000000000001E-3</v>
      </c>
      <c r="J47" s="90" t="s">
        <v>19</v>
      </c>
      <c r="K47" s="81">
        <v>0.01</v>
      </c>
      <c r="L47" s="80" t="s">
        <v>19</v>
      </c>
      <c r="M47" s="81">
        <v>0.01</v>
      </c>
      <c r="N47" s="80" t="s">
        <v>19</v>
      </c>
      <c r="O47" s="81">
        <v>0.05</v>
      </c>
      <c r="Q47" s="14"/>
      <c r="R47" s="14"/>
      <c r="S47" s="14"/>
      <c r="T47" s="14">
        <v>1</v>
      </c>
      <c r="U47" s="14">
        <v>1</v>
      </c>
      <c r="W47" s="33">
        <f t="shared" si="0"/>
        <v>0</v>
      </c>
      <c r="X47" s="33">
        <v>0</v>
      </c>
      <c r="Y47" s="33">
        <v>0</v>
      </c>
      <c r="Z47" s="33">
        <v>0</v>
      </c>
      <c r="AA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</row>
    <row r="48" spans="1:38" s="33" customFormat="1" x14ac:dyDescent="0.2">
      <c r="A48" s="77">
        <v>41645</v>
      </c>
      <c r="B48" s="99">
        <v>0.5756944444444444</v>
      </c>
      <c r="C48" s="96" t="s">
        <v>159</v>
      </c>
      <c r="D48" s="101">
        <v>421010121271200</v>
      </c>
      <c r="E48" s="12" t="s">
        <v>22</v>
      </c>
      <c r="F48" s="90" t="s">
        <v>19</v>
      </c>
      <c r="G48" s="81">
        <v>0.01</v>
      </c>
      <c r="H48" s="33" t="s">
        <v>19</v>
      </c>
      <c r="I48" s="81">
        <v>4.0000000000000001E-3</v>
      </c>
      <c r="J48" s="90" t="s">
        <v>19</v>
      </c>
      <c r="K48" s="81">
        <v>0.01</v>
      </c>
      <c r="L48" s="80" t="s">
        <v>19</v>
      </c>
      <c r="M48" s="81">
        <v>0.01</v>
      </c>
      <c r="N48" s="80" t="s">
        <v>19</v>
      </c>
      <c r="O48" s="81">
        <v>0.05</v>
      </c>
      <c r="Q48" s="14">
        <v>1</v>
      </c>
      <c r="R48" s="14">
        <v>1</v>
      </c>
      <c r="S48" s="14"/>
      <c r="T48" s="14"/>
      <c r="U48" s="14"/>
      <c r="W48" s="33">
        <f t="shared" si="0"/>
        <v>0</v>
      </c>
      <c r="X48" s="33">
        <v>0</v>
      </c>
      <c r="Y48" s="33">
        <v>0</v>
      </c>
      <c r="Z48" s="33">
        <v>0</v>
      </c>
      <c r="AA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</row>
    <row r="49" spans="1:46" s="33" customFormat="1" x14ac:dyDescent="0.2">
      <c r="A49" s="77">
        <v>41652</v>
      </c>
      <c r="B49" s="99">
        <v>0.53263888888888888</v>
      </c>
      <c r="C49" s="96" t="s">
        <v>83</v>
      </c>
      <c r="D49" s="79">
        <v>421420121481700</v>
      </c>
      <c r="E49" s="12" t="s">
        <v>22</v>
      </c>
      <c r="F49" s="90" t="s">
        <v>19</v>
      </c>
      <c r="G49" s="81">
        <v>0.01</v>
      </c>
      <c r="H49" s="33" t="s">
        <v>19</v>
      </c>
      <c r="I49" s="81">
        <v>4.0000000000000001E-3</v>
      </c>
      <c r="J49" s="90" t="s">
        <v>19</v>
      </c>
      <c r="K49" s="81">
        <v>0.01</v>
      </c>
      <c r="L49" s="80" t="s">
        <v>19</v>
      </c>
      <c r="M49" s="81">
        <v>0.01</v>
      </c>
      <c r="N49" s="80" t="s">
        <v>19</v>
      </c>
      <c r="O49" s="81">
        <v>0.05</v>
      </c>
      <c r="Q49" s="14">
        <v>1</v>
      </c>
      <c r="R49" s="14">
        <v>1</v>
      </c>
      <c r="S49" s="14"/>
      <c r="T49" s="14"/>
      <c r="U49" s="14"/>
      <c r="W49" s="33">
        <f t="shared" si="0"/>
        <v>0</v>
      </c>
      <c r="X49" s="33">
        <v>0</v>
      </c>
      <c r="Y49" s="33">
        <v>0</v>
      </c>
      <c r="Z49" s="33">
        <v>0</v>
      </c>
      <c r="AA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</row>
    <row r="50" spans="1:46" s="33" customFormat="1" x14ac:dyDescent="0.2">
      <c r="A50" s="77">
        <v>41653</v>
      </c>
      <c r="B50" s="99">
        <v>0.41875000000000001</v>
      </c>
      <c r="C50" s="96" t="s">
        <v>160</v>
      </c>
      <c r="D50" s="101">
        <v>11509200</v>
      </c>
      <c r="E50" s="12" t="s">
        <v>22</v>
      </c>
      <c r="F50" s="90" t="s">
        <v>19</v>
      </c>
      <c r="G50" s="81">
        <v>0.01</v>
      </c>
      <c r="H50" s="33" t="s">
        <v>19</v>
      </c>
      <c r="I50" s="81">
        <v>4.0000000000000001E-3</v>
      </c>
      <c r="J50" s="90" t="s">
        <v>19</v>
      </c>
      <c r="K50" s="81">
        <v>0.01</v>
      </c>
      <c r="L50" s="80" t="s">
        <v>19</v>
      </c>
      <c r="M50" s="81">
        <v>0.01</v>
      </c>
      <c r="N50" s="80" t="s">
        <v>19</v>
      </c>
      <c r="O50" s="81">
        <v>0.05</v>
      </c>
      <c r="Q50" s="14">
        <v>1</v>
      </c>
      <c r="R50" s="14">
        <v>1</v>
      </c>
      <c r="S50" s="14"/>
      <c r="T50" s="14"/>
      <c r="U50" s="14"/>
      <c r="W50" s="33">
        <f t="shared" si="0"/>
        <v>0</v>
      </c>
      <c r="X50" s="33">
        <v>0</v>
      </c>
      <c r="Y50" s="33">
        <v>0</v>
      </c>
      <c r="Z50" s="33">
        <v>0</v>
      </c>
      <c r="AA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</row>
    <row r="51" spans="1:46" s="33" customFormat="1" x14ac:dyDescent="0.2">
      <c r="A51" s="77">
        <v>41666</v>
      </c>
      <c r="B51" s="99">
        <v>0.52013888888888882</v>
      </c>
      <c r="C51" s="96" t="s">
        <v>83</v>
      </c>
      <c r="D51" s="79">
        <v>421420121481700</v>
      </c>
      <c r="E51" s="12" t="s">
        <v>22</v>
      </c>
      <c r="F51" s="90" t="s">
        <v>19</v>
      </c>
      <c r="G51" s="81">
        <v>0.01</v>
      </c>
      <c r="H51" s="33" t="s">
        <v>19</v>
      </c>
      <c r="I51" s="81">
        <v>4.0000000000000001E-3</v>
      </c>
      <c r="J51" s="90" t="s">
        <v>19</v>
      </c>
      <c r="K51" s="81">
        <v>0.01</v>
      </c>
      <c r="L51" s="80" t="s">
        <v>19</v>
      </c>
      <c r="M51" s="81">
        <v>0.01</v>
      </c>
      <c r="N51" s="80" t="s">
        <v>19</v>
      </c>
      <c r="O51" s="81">
        <v>0.05</v>
      </c>
      <c r="Q51" s="14">
        <v>1</v>
      </c>
      <c r="R51" s="14">
        <v>1</v>
      </c>
      <c r="S51" s="14"/>
      <c r="T51" s="14"/>
      <c r="U51" s="14"/>
      <c r="W51" s="33">
        <f t="shared" si="0"/>
        <v>0</v>
      </c>
      <c r="X51" s="33">
        <v>0</v>
      </c>
      <c r="Y51" s="33">
        <v>0</v>
      </c>
      <c r="Z51" s="33">
        <v>0</v>
      </c>
      <c r="AA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</row>
    <row r="52" spans="1:46" s="33" customFormat="1" x14ac:dyDescent="0.2">
      <c r="A52" s="77">
        <v>41667</v>
      </c>
      <c r="B52" s="99">
        <v>0.40138888888888885</v>
      </c>
      <c r="C52" s="90" t="s">
        <v>84</v>
      </c>
      <c r="D52" s="79">
        <v>11488495</v>
      </c>
      <c r="E52" s="12" t="s">
        <v>22</v>
      </c>
      <c r="F52" s="90" t="s">
        <v>19</v>
      </c>
      <c r="G52" s="81">
        <v>0.01</v>
      </c>
      <c r="H52" s="33" t="s">
        <v>19</v>
      </c>
      <c r="I52" s="81">
        <v>4.0000000000000001E-3</v>
      </c>
      <c r="J52" s="90" t="s">
        <v>19</v>
      </c>
      <c r="K52" s="81">
        <v>0.01</v>
      </c>
      <c r="L52" s="80" t="s">
        <v>19</v>
      </c>
      <c r="M52" s="81">
        <v>0.01</v>
      </c>
      <c r="N52" s="80" t="s">
        <v>19</v>
      </c>
      <c r="O52" s="81">
        <v>0.05</v>
      </c>
      <c r="Q52" s="14">
        <v>1</v>
      </c>
      <c r="R52" s="14">
        <v>1</v>
      </c>
      <c r="S52" s="14"/>
      <c r="T52" s="14"/>
      <c r="U52" s="14"/>
      <c r="W52" s="33">
        <f t="shared" si="0"/>
        <v>0</v>
      </c>
      <c r="X52" s="33">
        <v>0</v>
      </c>
      <c r="Y52" s="33">
        <v>0</v>
      </c>
      <c r="Z52" s="33">
        <v>0</v>
      </c>
      <c r="AA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</row>
    <row r="53" spans="1:46" s="33" customFormat="1" x14ac:dyDescent="0.2">
      <c r="A53" s="77">
        <v>41680</v>
      </c>
      <c r="B53" s="99">
        <v>0.51041666666666663</v>
      </c>
      <c r="C53" s="96" t="s">
        <v>83</v>
      </c>
      <c r="D53" s="79">
        <v>421420121481700</v>
      </c>
      <c r="E53" s="12" t="s">
        <v>22</v>
      </c>
      <c r="F53" s="90" t="s">
        <v>19</v>
      </c>
      <c r="G53" s="81">
        <v>0.01</v>
      </c>
      <c r="H53" s="33" t="s">
        <v>19</v>
      </c>
      <c r="I53" s="81">
        <v>4.0000000000000001E-3</v>
      </c>
      <c r="J53" s="90" t="s">
        <v>19</v>
      </c>
      <c r="K53" s="81">
        <v>0.01</v>
      </c>
      <c r="L53" s="80" t="s">
        <v>19</v>
      </c>
      <c r="M53" s="81">
        <v>0.01</v>
      </c>
      <c r="N53" s="80" t="s">
        <v>19</v>
      </c>
      <c r="O53" s="81">
        <v>0.05</v>
      </c>
      <c r="Q53" s="14">
        <v>1</v>
      </c>
      <c r="R53" s="14">
        <v>1</v>
      </c>
      <c r="S53" s="14"/>
      <c r="T53" s="14"/>
      <c r="U53" s="14"/>
      <c r="W53" s="33">
        <f t="shared" si="0"/>
        <v>0</v>
      </c>
      <c r="X53" s="33">
        <v>0</v>
      </c>
      <c r="Y53" s="33">
        <v>0</v>
      </c>
      <c r="Z53" s="33">
        <v>0</v>
      </c>
      <c r="AA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</row>
    <row r="54" spans="1:46" s="33" customFormat="1" x14ac:dyDescent="0.2">
      <c r="A54" s="77">
        <v>41681</v>
      </c>
      <c r="B54" s="99">
        <v>0.39583333333333331</v>
      </c>
      <c r="C54" s="90" t="s">
        <v>84</v>
      </c>
      <c r="D54" s="79">
        <v>11488495</v>
      </c>
      <c r="E54" s="12" t="s">
        <v>22</v>
      </c>
      <c r="F54" s="90" t="s">
        <v>19</v>
      </c>
      <c r="G54" s="81">
        <v>0.01</v>
      </c>
      <c r="H54" s="33" t="s">
        <v>19</v>
      </c>
      <c r="I54" s="81">
        <v>4.0000000000000001E-3</v>
      </c>
      <c r="J54" s="90"/>
      <c r="K54" s="140">
        <v>1.9099999999999999E-2</v>
      </c>
      <c r="L54" s="80" t="s">
        <v>19</v>
      </c>
      <c r="M54" s="81">
        <v>0.01</v>
      </c>
      <c r="N54" s="80" t="s">
        <v>19</v>
      </c>
      <c r="O54" s="81">
        <v>0.05</v>
      </c>
      <c r="Q54" s="14">
        <v>1</v>
      </c>
      <c r="R54" s="14">
        <v>1</v>
      </c>
      <c r="S54" s="14"/>
      <c r="T54" s="14"/>
      <c r="U54" s="14"/>
      <c r="W54" s="33">
        <f t="shared" si="0"/>
        <v>0</v>
      </c>
      <c r="X54" s="33">
        <v>0</v>
      </c>
      <c r="Y54" s="33">
        <v>1</v>
      </c>
      <c r="Z54" s="33">
        <v>0</v>
      </c>
      <c r="AA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L54" s="140"/>
    </row>
    <row r="55" spans="1:46" s="33" customFormat="1" x14ac:dyDescent="0.2">
      <c r="A55" s="77">
        <v>41694</v>
      </c>
      <c r="B55" s="99">
        <v>0.39999999999999997</v>
      </c>
      <c r="C55" s="90" t="s">
        <v>158</v>
      </c>
      <c r="D55" s="101">
        <v>11509105</v>
      </c>
      <c r="E55" s="12" t="s">
        <v>22</v>
      </c>
      <c r="F55" s="90" t="s">
        <v>19</v>
      </c>
      <c r="G55" s="81">
        <v>0.01</v>
      </c>
      <c r="H55" s="33" t="s">
        <v>19</v>
      </c>
      <c r="I55" s="81">
        <v>4.0000000000000001E-3</v>
      </c>
      <c r="K55" s="150">
        <v>1.34E-2</v>
      </c>
      <c r="L55" s="80" t="s">
        <v>19</v>
      </c>
      <c r="M55" s="81">
        <v>0.01</v>
      </c>
      <c r="N55" s="80" t="s">
        <v>19</v>
      </c>
      <c r="O55" s="81">
        <v>0.05</v>
      </c>
      <c r="Q55" s="14">
        <v>1</v>
      </c>
      <c r="R55" s="14">
        <v>1</v>
      </c>
      <c r="S55" s="14"/>
      <c r="T55" s="14"/>
      <c r="U55" s="14"/>
      <c r="W55" s="33">
        <f t="shared" si="0"/>
        <v>0</v>
      </c>
      <c r="X55" s="33">
        <v>0</v>
      </c>
      <c r="Y55" s="33">
        <v>0</v>
      </c>
      <c r="Z55" s="33">
        <v>0</v>
      </c>
      <c r="AA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L55" s="150"/>
    </row>
    <row r="56" spans="1:46" s="33" customFormat="1" x14ac:dyDescent="0.2">
      <c r="A56" s="77">
        <v>41695</v>
      </c>
      <c r="B56" s="99">
        <v>0.3979166666666667</v>
      </c>
      <c r="C56" s="90" t="s">
        <v>84</v>
      </c>
      <c r="D56" s="79">
        <v>11488495</v>
      </c>
      <c r="E56" s="12" t="s">
        <v>22</v>
      </c>
      <c r="F56" s="90" t="s">
        <v>19</v>
      </c>
      <c r="G56" s="81">
        <v>0.01</v>
      </c>
      <c r="H56" s="33" t="s">
        <v>19</v>
      </c>
      <c r="I56" s="81">
        <v>4.0000000000000001E-3</v>
      </c>
      <c r="K56" s="150">
        <v>1.43E-2</v>
      </c>
      <c r="L56" s="80" t="s">
        <v>19</v>
      </c>
      <c r="M56" s="81">
        <v>0.01</v>
      </c>
      <c r="N56" s="80" t="s">
        <v>19</v>
      </c>
      <c r="O56" s="81">
        <v>0.05</v>
      </c>
      <c r="Q56" s="14">
        <v>1</v>
      </c>
      <c r="R56" s="14">
        <v>1</v>
      </c>
      <c r="S56" s="14"/>
      <c r="T56" s="14"/>
      <c r="U56" s="14"/>
      <c r="W56" s="33">
        <f t="shared" si="0"/>
        <v>0</v>
      </c>
      <c r="X56" s="33">
        <v>0</v>
      </c>
      <c r="Y56" s="33">
        <v>0</v>
      </c>
      <c r="Z56" s="33">
        <v>0</v>
      </c>
      <c r="AA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L56" s="150"/>
    </row>
    <row r="57" spans="1:46" s="33" customFormat="1" x14ac:dyDescent="0.2">
      <c r="A57" s="77">
        <v>41708</v>
      </c>
      <c r="B57" s="99">
        <v>0.41736111111111113</v>
      </c>
      <c r="C57" s="90" t="s">
        <v>158</v>
      </c>
      <c r="D57" s="101">
        <v>11509105</v>
      </c>
      <c r="E57" s="12" t="s">
        <v>22</v>
      </c>
      <c r="F57" s="90" t="s">
        <v>19</v>
      </c>
      <c r="G57" s="81">
        <v>0.01</v>
      </c>
      <c r="H57" s="33" t="s">
        <v>19</v>
      </c>
      <c r="I57" s="81">
        <v>4.0000000000000001E-3</v>
      </c>
      <c r="J57" s="90" t="s">
        <v>19</v>
      </c>
      <c r="K57" s="81">
        <v>0.01</v>
      </c>
      <c r="L57" s="80" t="s">
        <v>19</v>
      </c>
      <c r="M57" s="81">
        <v>0.01</v>
      </c>
      <c r="N57" s="80" t="s">
        <v>19</v>
      </c>
      <c r="O57" s="81">
        <v>0.05</v>
      </c>
      <c r="Q57" s="14">
        <v>1</v>
      </c>
      <c r="R57" s="14">
        <v>1</v>
      </c>
      <c r="S57" s="14"/>
      <c r="T57" s="14"/>
      <c r="U57" s="14"/>
      <c r="W57" s="33">
        <f t="shared" si="0"/>
        <v>0</v>
      </c>
      <c r="X57" s="33">
        <v>0</v>
      </c>
      <c r="Y57" s="33">
        <v>0</v>
      </c>
      <c r="Z57" s="33">
        <v>0</v>
      </c>
      <c r="AA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</row>
    <row r="58" spans="1:46" s="33" customFormat="1" x14ac:dyDescent="0.2">
      <c r="A58" s="77">
        <v>41709</v>
      </c>
      <c r="B58" s="99">
        <v>0.43263888888888885</v>
      </c>
      <c r="C58" s="90" t="s">
        <v>84</v>
      </c>
      <c r="D58" s="79">
        <v>11488495</v>
      </c>
      <c r="E58" s="12" t="s">
        <v>22</v>
      </c>
      <c r="F58" s="90" t="s">
        <v>19</v>
      </c>
      <c r="G58" s="81">
        <v>0.01</v>
      </c>
      <c r="H58" s="33" t="s">
        <v>19</v>
      </c>
      <c r="I58" s="81">
        <v>4.0000000000000001E-3</v>
      </c>
      <c r="K58" s="33">
        <v>0.01</v>
      </c>
      <c r="L58" s="80" t="s">
        <v>19</v>
      </c>
      <c r="M58" s="81">
        <v>0.01</v>
      </c>
      <c r="N58" s="80" t="s">
        <v>19</v>
      </c>
      <c r="O58" s="81">
        <v>0.05</v>
      </c>
      <c r="Q58" s="14">
        <v>1</v>
      </c>
      <c r="R58" s="14">
        <v>1</v>
      </c>
      <c r="S58" s="14"/>
      <c r="T58" s="14"/>
      <c r="U58" s="14"/>
      <c r="W58" s="33">
        <f t="shared" si="0"/>
        <v>0</v>
      </c>
      <c r="X58" s="33">
        <v>0</v>
      </c>
      <c r="Y58" s="33">
        <v>0</v>
      </c>
      <c r="Z58" s="33">
        <v>0</v>
      </c>
      <c r="AA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</row>
    <row r="59" spans="1:46" s="33" customFormat="1" x14ac:dyDescent="0.2">
      <c r="A59" s="77">
        <v>41722</v>
      </c>
      <c r="B59" s="99">
        <v>0.39861111111111108</v>
      </c>
      <c r="C59" s="90" t="s">
        <v>158</v>
      </c>
      <c r="D59" s="101">
        <v>11509105</v>
      </c>
      <c r="E59" s="12" t="s">
        <v>22</v>
      </c>
      <c r="F59" s="90" t="s">
        <v>19</v>
      </c>
      <c r="G59" s="81">
        <v>0.01</v>
      </c>
      <c r="H59" s="33" t="s">
        <v>19</v>
      </c>
      <c r="I59" s="81">
        <v>4.0000000000000001E-3</v>
      </c>
      <c r="K59" s="150">
        <v>1.77E-2</v>
      </c>
      <c r="L59" s="80" t="s">
        <v>19</v>
      </c>
      <c r="M59" s="81">
        <v>0.01</v>
      </c>
      <c r="N59" s="80" t="s">
        <v>19</v>
      </c>
      <c r="O59" s="81">
        <v>0.05</v>
      </c>
      <c r="Q59" s="14">
        <v>1</v>
      </c>
      <c r="R59" s="14">
        <v>1</v>
      </c>
      <c r="S59" s="14"/>
      <c r="T59" s="14"/>
      <c r="U59" s="14"/>
      <c r="W59" s="33">
        <f t="shared" si="0"/>
        <v>0</v>
      </c>
      <c r="X59" s="33">
        <v>0</v>
      </c>
      <c r="Y59" s="33">
        <v>0</v>
      </c>
      <c r="Z59" s="33">
        <v>0</v>
      </c>
      <c r="AA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</row>
    <row r="60" spans="1:46" s="33" customFormat="1" x14ac:dyDescent="0.2">
      <c r="A60" s="77">
        <v>41723</v>
      </c>
      <c r="B60" s="99">
        <v>0.39861111111111108</v>
      </c>
      <c r="C60" s="90" t="s">
        <v>84</v>
      </c>
      <c r="D60" s="79">
        <v>11488495</v>
      </c>
      <c r="E60" s="12" t="s">
        <v>22</v>
      </c>
      <c r="F60" s="90" t="s">
        <v>19</v>
      </c>
      <c r="G60" s="81">
        <v>0.01</v>
      </c>
      <c r="H60" s="33" t="s">
        <v>19</v>
      </c>
      <c r="I60" s="81">
        <v>4.0000000000000001E-3</v>
      </c>
      <c r="J60" s="16"/>
      <c r="K60" s="161">
        <v>1.1599999999999999E-2</v>
      </c>
      <c r="L60" s="80" t="s">
        <v>19</v>
      </c>
      <c r="M60" s="81">
        <v>0.01</v>
      </c>
      <c r="N60" s="80" t="s">
        <v>19</v>
      </c>
      <c r="O60" s="81">
        <v>0.05</v>
      </c>
      <c r="P60" s="10"/>
      <c r="Q60" s="14">
        <v>1</v>
      </c>
      <c r="R60" s="14">
        <v>1</v>
      </c>
      <c r="S60" s="10"/>
      <c r="T60" s="10"/>
      <c r="U60" s="10"/>
      <c r="V60" s="10"/>
      <c r="W60" s="33">
        <f t="shared" si="0"/>
        <v>0</v>
      </c>
      <c r="X60" s="33">
        <v>0</v>
      </c>
      <c r="Y60" s="33">
        <v>0</v>
      </c>
      <c r="Z60" s="33">
        <v>0</v>
      </c>
      <c r="AA60" s="33">
        <v>0</v>
      </c>
      <c r="AB60" s="10"/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1:46" s="33" customFormat="1" x14ac:dyDescent="0.2">
      <c r="A61" s="77">
        <v>41736</v>
      </c>
      <c r="B61" s="99">
        <v>0.39861111111111108</v>
      </c>
      <c r="C61" s="90" t="s">
        <v>158</v>
      </c>
      <c r="D61" s="101">
        <v>11509105</v>
      </c>
      <c r="E61" s="12" t="s">
        <v>22</v>
      </c>
      <c r="F61" s="90" t="s">
        <v>19</v>
      </c>
      <c r="G61" s="81">
        <v>0.01</v>
      </c>
      <c r="H61" s="33" t="s">
        <v>19</v>
      </c>
      <c r="I61" s="81">
        <v>4.0000000000000001E-3</v>
      </c>
      <c r="K61" s="150">
        <v>1.15E-2</v>
      </c>
      <c r="L61" s="80" t="s">
        <v>19</v>
      </c>
      <c r="M61" s="81">
        <v>0.01</v>
      </c>
      <c r="N61" s="80" t="s">
        <v>19</v>
      </c>
      <c r="O61" s="81">
        <v>0.05</v>
      </c>
      <c r="Q61" s="14">
        <v>1</v>
      </c>
      <c r="R61" s="14">
        <v>1</v>
      </c>
      <c r="S61" s="14"/>
      <c r="T61" s="14"/>
      <c r="U61" s="14"/>
      <c r="W61" s="33">
        <f t="shared" si="0"/>
        <v>0</v>
      </c>
      <c r="X61" s="33">
        <v>0</v>
      </c>
      <c r="Y61" s="33">
        <v>0</v>
      </c>
      <c r="Z61" s="33">
        <v>0</v>
      </c>
      <c r="AA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</row>
    <row r="62" spans="1:46" s="33" customFormat="1" x14ac:dyDescent="0.2">
      <c r="A62" s="77">
        <v>41737</v>
      </c>
      <c r="B62" s="99">
        <v>0.39861111111111108</v>
      </c>
      <c r="C62" s="90" t="s">
        <v>84</v>
      </c>
      <c r="D62" s="79">
        <v>11488495</v>
      </c>
      <c r="E62" s="12" t="s">
        <v>22</v>
      </c>
      <c r="F62" s="90" t="s">
        <v>19</v>
      </c>
      <c r="G62" s="81">
        <v>0.01</v>
      </c>
      <c r="H62" s="33" t="s">
        <v>19</v>
      </c>
      <c r="I62" s="81">
        <v>4.0000000000000001E-3</v>
      </c>
      <c r="J62" s="16"/>
      <c r="K62" s="161">
        <v>1.03E-2</v>
      </c>
      <c r="L62" s="80" t="s">
        <v>19</v>
      </c>
      <c r="M62" s="81">
        <v>0.01</v>
      </c>
      <c r="N62" s="80" t="s">
        <v>19</v>
      </c>
      <c r="O62" s="81">
        <v>0.05</v>
      </c>
      <c r="P62" s="10"/>
      <c r="Q62" s="14">
        <v>1</v>
      </c>
      <c r="R62" s="14">
        <v>1</v>
      </c>
      <c r="S62" s="10"/>
      <c r="T62" s="10"/>
      <c r="U62" s="10"/>
      <c r="V62" s="10"/>
      <c r="W62" s="33">
        <f t="shared" si="0"/>
        <v>0</v>
      </c>
      <c r="X62" s="33">
        <v>0</v>
      </c>
      <c r="Y62" s="33">
        <v>0</v>
      </c>
      <c r="Z62" s="33">
        <v>0</v>
      </c>
      <c r="AA62" s="33">
        <v>0</v>
      </c>
      <c r="AB62" s="10"/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1:46" s="33" customFormat="1" x14ac:dyDescent="0.2">
      <c r="A63" s="77">
        <v>41750</v>
      </c>
      <c r="B63" s="99">
        <v>0.39861111111111108</v>
      </c>
      <c r="C63" s="90" t="s">
        <v>158</v>
      </c>
      <c r="D63" s="101">
        <v>11509105</v>
      </c>
      <c r="E63" s="12" t="s">
        <v>22</v>
      </c>
      <c r="F63" s="90" t="s">
        <v>19</v>
      </c>
      <c r="G63" s="81">
        <v>0.01</v>
      </c>
      <c r="H63" s="33" t="s">
        <v>19</v>
      </c>
      <c r="I63" s="81">
        <v>4.0000000000000001E-3</v>
      </c>
      <c r="K63" s="161">
        <v>1.1599999999999999E-2</v>
      </c>
      <c r="L63" s="80" t="s">
        <v>19</v>
      </c>
      <c r="M63" s="81">
        <v>0.01</v>
      </c>
      <c r="N63" s="80" t="s">
        <v>19</v>
      </c>
      <c r="O63" s="81">
        <v>0.05</v>
      </c>
      <c r="Q63" s="14">
        <v>1</v>
      </c>
      <c r="R63" s="14">
        <v>1</v>
      </c>
      <c r="S63" s="14"/>
      <c r="T63" s="14"/>
      <c r="U63" s="14"/>
      <c r="W63" s="33">
        <f t="shared" si="0"/>
        <v>0</v>
      </c>
      <c r="X63" s="33">
        <v>0</v>
      </c>
      <c r="Y63" s="33">
        <v>0</v>
      </c>
      <c r="Z63" s="33">
        <v>0</v>
      </c>
      <c r="AA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</row>
    <row r="64" spans="1:46" s="33" customFormat="1" x14ac:dyDescent="0.2">
      <c r="A64" s="77">
        <v>41751</v>
      </c>
      <c r="B64" s="99">
        <v>0.41111111111111115</v>
      </c>
      <c r="C64" s="90" t="s">
        <v>84</v>
      </c>
      <c r="D64" s="79">
        <v>11488495</v>
      </c>
      <c r="E64" s="12" t="s">
        <v>22</v>
      </c>
      <c r="F64" s="90" t="s">
        <v>19</v>
      </c>
      <c r="G64" s="81">
        <v>0.01</v>
      </c>
      <c r="H64" s="33" t="s">
        <v>19</v>
      </c>
      <c r="I64" s="81">
        <v>4.0000000000000001E-3</v>
      </c>
      <c r="J64" s="16"/>
      <c r="K64" s="161">
        <v>1.18E-2</v>
      </c>
      <c r="L64" s="80" t="s">
        <v>19</v>
      </c>
      <c r="M64" s="81">
        <v>0.01</v>
      </c>
      <c r="N64" s="80" t="s">
        <v>19</v>
      </c>
      <c r="O64" s="81">
        <v>0.05</v>
      </c>
      <c r="P64" s="10"/>
      <c r="Q64" s="14">
        <v>1</v>
      </c>
      <c r="R64" s="14">
        <v>1</v>
      </c>
      <c r="S64" s="10"/>
      <c r="T64" s="10"/>
      <c r="U64" s="10"/>
      <c r="V64" s="10"/>
      <c r="W64" s="33">
        <f t="shared" si="0"/>
        <v>0</v>
      </c>
      <c r="X64" s="33">
        <v>0</v>
      </c>
      <c r="Y64" s="33">
        <v>0</v>
      </c>
      <c r="Z64" s="33">
        <v>0</v>
      </c>
      <c r="AA64" s="33">
        <v>0</v>
      </c>
      <c r="AB64" s="10"/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1:46" s="33" customFormat="1" x14ac:dyDescent="0.2">
      <c r="A65" s="77">
        <v>41764</v>
      </c>
      <c r="B65" s="99">
        <v>0.4145833333333333</v>
      </c>
      <c r="C65" s="90" t="s">
        <v>158</v>
      </c>
      <c r="D65" s="101">
        <v>11509105</v>
      </c>
      <c r="E65" s="12" t="s">
        <v>22</v>
      </c>
      <c r="F65" s="90" t="s">
        <v>19</v>
      </c>
      <c r="G65" s="81">
        <v>0.01</v>
      </c>
      <c r="H65" s="33" t="s">
        <v>19</v>
      </c>
      <c r="I65" s="81">
        <v>4.0000000000000001E-3</v>
      </c>
      <c r="K65" s="147">
        <v>0.01</v>
      </c>
      <c r="L65" s="80" t="s">
        <v>19</v>
      </c>
      <c r="M65" s="81">
        <v>0.01</v>
      </c>
      <c r="N65" s="80" t="s">
        <v>19</v>
      </c>
      <c r="O65" s="81">
        <v>0.05</v>
      </c>
      <c r="Q65" s="14">
        <v>1</v>
      </c>
      <c r="R65" s="14">
        <v>1</v>
      </c>
      <c r="S65" s="14"/>
      <c r="T65" s="14"/>
      <c r="U65" s="14"/>
      <c r="W65" s="33">
        <f t="shared" si="0"/>
        <v>0</v>
      </c>
      <c r="X65" s="33">
        <v>0</v>
      </c>
      <c r="Y65" s="33">
        <v>0</v>
      </c>
      <c r="Z65" s="33">
        <v>0</v>
      </c>
      <c r="AA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</row>
    <row r="66" spans="1:46" s="33" customFormat="1" x14ac:dyDescent="0.2">
      <c r="A66" s="110">
        <v>41765</v>
      </c>
      <c r="B66" s="99">
        <v>0.41319444444444442</v>
      </c>
      <c r="C66" s="90" t="s">
        <v>84</v>
      </c>
      <c r="D66" s="79">
        <v>11488495</v>
      </c>
      <c r="E66" s="12" t="s">
        <v>22</v>
      </c>
      <c r="F66" s="90" t="s">
        <v>19</v>
      </c>
      <c r="G66" s="81">
        <v>0.01</v>
      </c>
      <c r="H66" s="33" t="s">
        <v>19</v>
      </c>
      <c r="I66" s="81">
        <v>4.0000000000000001E-3</v>
      </c>
      <c r="J66" s="16"/>
      <c r="K66" s="161">
        <v>1.06E-2</v>
      </c>
      <c r="L66" s="80" t="s">
        <v>19</v>
      </c>
      <c r="M66" s="81">
        <v>0.01</v>
      </c>
      <c r="N66" s="80" t="s">
        <v>19</v>
      </c>
      <c r="O66" s="81">
        <v>0.05</v>
      </c>
      <c r="P66" s="10"/>
      <c r="Q66" s="14">
        <v>1</v>
      </c>
      <c r="R66" s="14">
        <v>1</v>
      </c>
      <c r="S66" s="10"/>
      <c r="T66" s="10"/>
      <c r="U66" s="10"/>
      <c r="V66" s="10"/>
      <c r="W66" s="33">
        <f t="shared" si="0"/>
        <v>0</v>
      </c>
      <c r="X66" s="33">
        <v>0</v>
      </c>
      <c r="Y66" s="33">
        <v>0</v>
      </c>
      <c r="Z66" s="33">
        <v>0</v>
      </c>
      <c r="AA66" s="33">
        <v>0</v>
      </c>
      <c r="AB66" s="10"/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1:46" s="33" customFormat="1" x14ac:dyDescent="0.2">
      <c r="A67" s="77">
        <v>41778</v>
      </c>
      <c r="B67" s="99">
        <v>0.39999999999999997</v>
      </c>
      <c r="C67" s="90" t="s">
        <v>158</v>
      </c>
      <c r="D67" s="101">
        <v>11509105</v>
      </c>
      <c r="E67" s="12" t="s">
        <v>22</v>
      </c>
      <c r="F67" s="90" t="s">
        <v>19</v>
      </c>
      <c r="G67" s="81">
        <v>0.01</v>
      </c>
      <c r="H67" s="33" t="s">
        <v>19</v>
      </c>
      <c r="I67" s="81">
        <v>4.0000000000000001E-3</v>
      </c>
      <c r="K67" s="161">
        <v>1.0800000000000001E-2</v>
      </c>
      <c r="L67" s="80" t="s">
        <v>19</v>
      </c>
      <c r="M67" s="81">
        <v>0.01</v>
      </c>
      <c r="N67" s="80" t="s">
        <v>19</v>
      </c>
      <c r="O67" s="81">
        <v>0.05</v>
      </c>
      <c r="Q67" s="14">
        <v>1</v>
      </c>
      <c r="R67" s="14">
        <v>1</v>
      </c>
      <c r="S67" s="14"/>
      <c r="T67" s="14"/>
      <c r="U67" s="14"/>
      <c r="W67" s="33">
        <f t="shared" si="0"/>
        <v>0</v>
      </c>
      <c r="X67" s="33">
        <v>0</v>
      </c>
      <c r="Y67" s="33">
        <v>0</v>
      </c>
      <c r="Z67" s="33">
        <v>0</v>
      </c>
      <c r="AA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</row>
    <row r="68" spans="1:46" s="33" customFormat="1" x14ac:dyDescent="0.2">
      <c r="A68" s="77">
        <v>41779</v>
      </c>
      <c r="B68" s="99">
        <v>0.4069444444444445</v>
      </c>
      <c r="C68" s="90" t="s">
        <v>84</v>
      </c>
      <c r="D68" s="79">
        <v>11488495</v>
      </c>
      <c r="E68" s="12" t="s">
        <v>22</v>
      </c>
      <c r="F68" s="90" t="s">
        <v>19</v>
      </c>
      <c r="G68" s="81">
        <v>0.01</v>
      </c>
      <c r="H68" s="33" t="s">
        <v>19</v>
      </c>
      <c r="I68" s="81">
        <v>4.0000000000000001E-3</v>
      </c>
      <c r="J68" s="16"/>
      <c r="K68" s="161">
        <v>1.29E-2</v>
      </c>
      <c r="L68" s="80" t="s">
        <v>19</v>
      </c>
      <c r="M68" s="81">
        <v>0.01</v>
      </c>
      <c r="N68" s="80" t="s">
        <v>19</v>
      </c>
      <c r="O68" s="81">
        <v>0.05</v>
      </c>
      <c r="P68" s="54"/>
      <c r="Q68" s="14">
        <v>1</v>
      </c>
      <c r="R68" s="14">
        <v>1</v>
      </c>
      <c r="W68" s="33">
        <f t="shared" si="0"/>
        <v>0</v>
      </c>
      <c r="X68" s="33">
        <v>0</v>
      </c>
      <c r="Y68" s="33">
        <v>0</v>
      </c>
      <c r="Z68" s="33">
        <v>0</v>
      </c>
      <c r="AA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1:46" s="33" customFormat="1" x14ac:dyDescent="0.2">
      <c r="A69" s="77">
        <v>41792</v>
      </c>
      <c r="B69" s="99">
        <v>0.38819444444444445</v>
      </c>
      <c r="C69" s="90" t="s">
        <v>158</v>
      </c>
      <c r="D69" s="101">
        <v>11509105</v>
      </c>
      <c r="E69" s="12" t="s">
        <v>22</v>
      </c>
      <c r="F69" s="90" t="s">
        <v>19</v>
      </c>
      <c r="G69" s="81">
        <v>0.01</v>
      </c>
      <c r="H69" s="33" t="s">
        <v>19</v>
      </c>
      <c r="I69" s="81">
        <v>4.0000000000000001E-3</v>
      </c>
      <c r="J69" s="90" t="s">
        <v>19</v>
      </c>
      <c r="K69" s="81">
        <v>0.01</v>
      </c>
      <c r="L69" s="80" t="s">
        <v>19</v>
      </c>
      <c r="M69" s="81">
        <v>0.01</v>
      </c>
      <c r="N69" s="80" t="s">
        <v>19</v>
      </c>
      <c r="O69" s="81">
        <v>0.05</v>
      </c>
      <c r="Q69" s="14">
        <v>1</v>
      </c>
      <c r="R69" s="14">
        <v>1</v>
      </c>
      <c r="S69" s="14"/>
      <c r="T69" s="14"/>
      <c r="U69" s="14"/>
      <c r="W69" s="33">
        <f t="shared" ref="W69:W112" si="1">IF(G69&gt;0.02,1,0)</f>
        <v>0</v>
      </c>
      <c r="X69" s="33">
        <v>0</v>
      </c>
      <c r="Y69" s="33">
        <v>0</v>
      </c>
      <c r="Z69" s="33">
        <v>0</v>
      </c>
      <c r="AA69" s="33">
        <v>0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</row>
    <row r="70" spans="1:46" s="33" customFormat="1" x14ac:dyDescent="0.2">
      <c r="A70" s="77">
        <v>41793</v>
      </c>
      <c r="B70" s="99">
        <v>0.42777777777777781</v>
      </c>
      <c r="C70" s="90" t="s">
        <v>84</v>
      </c>
      <c r="D70" s="79">
        <v>11488495</v>
      </c>
      <c r="E70" s="12" t="s">
        <v>22</v>
      </c>
      <c r="F70" s="90" t="s">
        <v>19</v>
      </c>
      <c r="G70" s="81">
        <v>0.01</v>
      </c>
      <c r="H70" s="33" t="s">
        <v>19</v>
      </c>
      <c r="I70" s="81">
        <v>4.0000000000000001E-3</v>
      </c>
      <c r="J70" s="16"/>
      <c r="K70" s="161">
        <v>1.0699999999999999E-2</v>
      </c>
      <c r="L70" s="80" t="s">
        <v>19</v>
      </c>
      <c r="M70" s="81">
        <v>0.01</v>
      </c>
      <c r="N70" s="80" t="s">
        <v>19</v>
      </c>
      <c r="O70" s="81">
        <v>0.05</v>
      </c>
      <c r="Q70" s="14">
        <v>1</v>
      </c>
      <c r="R70" s="14">
        <v>1</v>
      </c>
      <c r="W70" s="33">
        <f t="shared" si="1"/>
        <v>0</v>
      </c>
      <c r="X70" s="33">
        <v>0</v>
      </c>
      <c r="Y70" s="33">
        <v>0</v>
      </c>
      <c r="Z70" s="33">
        <v>0</v>
      </c>
      <c r="AA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54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1:46" s="33" customFormat="1" x14ac:dyDescent="0.2">
      <c r="A71" s="77">
        <v>41806</v>
      </c>
      <c r="B71" s="99">
        <v>0.49583333333333335</v>
      </c>
      <c r="C71" s="90" t="s">
        <v>158</v>
      </c>
      <c r="D71" s="101">
        <v>11509105</v>
      </c>
      <c r="E71" s="12" t="s">
        <v>22</v>
      </c>
      <c r="F71" s="90" t="s">
        <v>19</v>
      </c>
      <c r="G71" s="81">
        <v>0.01</v>
      </c>
      <c r="H71" s="33" t="s">
        <v>19</v>
      </c>
      <c r="I71" s="81">
        <v>4.0000000000000001E-3</v>
      </c>
      <c r="J71" s="90" t="s">
        <v>19</v>
      </c>
      <c r="K71" s="81">
        <v>0.01</v>
      </c>
      <c r="L71" s="80" t="s">
        <v>19</v>
      </c>
      <c r="M71" s="81">
        <v>0.01</v>
      </c>
      <c r="N71" s="80" t="s">
        <v>19</v>
      </c>
      <c r="O71" s="81">
        <v>0.05</v>
      </c>
      <c r="Q71" s="14">
        <v>1</v>
      </c>
      <c r="R71" s="14">
        <v>1</v>
      </c>
      <c r="S71" s="14"/>
      <c r="T71" s="14"/>
      <c r="U71" s="14"/>
      <c r="W71" s="33">
        <f t="shared" si="1"/>
        <v>0</v>
      </c>
      <c r="X71" s="33">
        <v>0</v>
      </c>
      <c r="Y71" s="33">
        <v>0</v>
      </c>
      <c r="Z71" s="33">
        <v>0</v>
      </c>
      <c r="AA71" s="33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</row>
    <row r="72" spans="1:46" s="33" customFormat="1" x14ac:dyDescent="0.2">
      <c r="A72" s="77">
        <v>41807</v>
      </c>
      <c r="B72" s="99">
        <v>0.42708333333333331</v>
      </c>
      <c r="C72" s="90" t="s">
        <v>84</v>
      </c>
      <c r="D72" s="79">
        <v>11488495</v>
      </c>
      <c r="E72" s="12" t="s">
        <v>22</v>
      </c>
      <c r="F72" s="90" t="s">
        <v>19</v>
      </c>
      <c r="G72" s="81">
        <v>0.01</v>
      </c>
      <c r="H72" s="33" t="s">
        <v>19</v>
      </c>
      <c r="I72" s="81">
        <v>4.0000000000000001E-3</v>
      </c>
      <c r="J72" s="90" t="s">
        <v>19</v>
      </c>
      <c r="K72" s="81">
        <v>0.01</v>
      </c>
      <c r="L72" s="80" t="s">
        <v>19</v>
      </c>
      <c r="M72" s="81">
        <v>0.01</v>
      </c>
      <c r="N72" s="80" t="s">
        <v>19</v>
      </c>
      <c r="O72" s="81">
        <v>0.05</v>
      </c>
      <c r="P72" s="10"/>
      <c r="Q72" s="14">
        <v>1</v>
      </c>
      <c r="R72" s="14">
        <v>1</v>
      </c>
      <c r="S72" s="10"/>
      <c r="T72" s="10"/>
      <c r="U72" s="10"/>
      <c r="V72" s="10"/>
      <c r="W72" s="33">
        <f t="shared" si="1"/>
        <v>0</v>
      </c>
      <c r="X72" s="33">
        <v>0</v>
      </c>
      <c r="Y72" s="33">
        <v>0</v>
      </c>
      <c r="Z72" s="33">
        <v>0</v>
      </c>
      <c r="AA72" s="33">
        <v>0</v>
      </c>
      <c r="AB72" s="10"/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1:46" s="33" customFormat="1" x14ac:dyDescent="0.2">
      <c r="A73" s="77">
        <v>41820</v>
      </c>
      <c r="B73" s="99">
        <v>0.38541666666666669</v>
      </c>
      <c r="C73" s="90" t="s">
        <v>158</v>
      </c>
      <c r="D73" s="101">
        <v>11509105</v>
      </c>
      <c r="E73" s="12" t="s">
        <v>22</v>
      </c>
      <c r="F73" s="90" t="s">
        <v>19</v>
      </c>
      <c r="G73" s="81">
        <v>0.01</v>
      </c>
      <c r="H73" s="33" t="s">
        <v>19</v>
      </c>
      <c r="I73" s="81">
        <v>4.0000000000000001E-3</v>
      </c>
      <c r="K73" s="161">
        <v>1.41E-2</v>
      </c>
      <c r="L73" s="80" t="s">
        <v>19</v>
      </c>
      <c r="M73" s="81">
        <v>0.01</v>
      </c>
      <c r="N73" s="80" t="s">
        <v>19</v>
      </c>
      <c r="O73" s="81">
        <v>0.05</v>
      </c>
      <c r="Q73" s="14">
        <v>1</v>
      </c>
      <c r="R73" s="14">
        <v>1</v>
      </c>
      <c r="S73" s="14"/>
      <c r="T73" s="14"/>
      <c r="U73" s="14"/>
      <c r="W73" s="33">
        <f t="shared" si="1"/>
        <v>0</v>
      </c>
      <c r="X73" s="33">
        <v>0</v>
      </c>
      <c r="Y73" s="33">
        <v>0</v>
      </c>
      <c r="Z73" s="33">
        <v>0</v>
      </c>
      <c r="AA73" s="33">
        <v>0</v>
      </c>
      <c r="AC73" s="33">
        <v>0</v>
      </c>
      <c r="AD73" s="33">
        <v>0</v>
      </c>
      <c r="AE73" s="33">
        <v>0</v>
      </c>
      <c r="AF73" s="33">
        <v>0</v>
      </c>
      <c r="AG73" s="33">
        <v>0</v>
      </c>
    </row>
    <row r="74" spans="1:46" s="33" customFormat="1" x14ac:dyDescent="0.2">
      <c r="A74" s="77">
        <v>41821</v>
      </c>
      <c r="B74" s="99">
        <v>0.40902777777777777</v>
      </c>
      <c r="C74" s="90" t="s">
        <v>84</v>
      </c>
      <c r="D74" s="79">
        <v>11488495</v>
      </c>
      <c r="E74" s="12" t="s">
        <v>22</v>
      </c>
      <c r="F74" s="90" t="s">
        <v>19</v>
      </c>
      <c r="G74" s="81">
        <v>0.01</v>
      </c>
      <c r="H74" s="33" t="s">
        <v>19</v>
      </c>
      <c r="I74" s="81">
        <v>4.0000000000000001E-3</v>
      </c>
      <c r="J74" s="90" t="s">
        <v>19</v>
      </c>
      <c r="K74" s="81">
        <v>0.01</v>
      </c>
      <c r="L74" s="80" t="s">
        <v>19</v>
      </c>
      <c r="M74" s="81">
        <v>0.01</v>
      </c>
      <c r="N74" s="80" t="s">
        <v>19</v>
      </c>
      <c r="O74" s="81">
        <v>0.05</v>
      </c>
      <c r="P74" s="10"/>
      <c r="Q74" s="14">
        <v>1</v>
      </c>
      <c r="R74" s="14">
        <v>1</v>
      </c>
      <c r="S74" s="10"/>
      <c r="T74" s="10"/>
      <c r="U74" s="10"/>
      <c r="V74" s="10"/>
      <c r="W74" s="33">
        <f t="shared" si="1"/>
        <v>0</v>
      </c>
      <c r="X74" s="33">
        <v>0</v>
      </c>
      <c r="Y74" s="33">
        <v>0</v>
      </c>
      <c r="Z74" s="33">
        <v>0</v>
      </c>
      <c r="AA74" s="33">
        <v>0</v>
      </c>
      <c r="AB74" s="10"/>
      <c r="AC74" s="33">
        <v>0</v>
      </c>
      <c r="AD74" s="33">
        <v>0</v>
      </c>
      <c r="AE74" s="33">
        <v>0</v>
      </c>
      <c r="AF74" s="33">
        <v>0</v>
      </c>
      <c r="AG74" s="33">
        <v>0</v>
      </c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1:46" s="33" customFormat="1" x14ac:dyDescent="0.2">
      <c r="A75" s="77">
        <v>41834</v>
      </c>
      <c r="B75" s="99">
        <v>0.40416666666666662</v>
      </c>
      <c r="C75" s="90" t="s">
        <v>158</v>
      </c>
      <c r="D75" s="101">
        <v>11509105</v>
      </c>
      <c r="E75" s="12" t="s">
        <v>22</v>
      </c>
      <c r="F75" s="90" t="s">
        <v>19</v>
      </c>
      <c r="G75" s="81">
        <v>0.01</v>
      </c>
      <c r="H75" s="33" t="s">
        <v>19</v>
      </c>
      <c r="I75" s="81">
        <v>4.0000000000000001E-3</v>
      </c>
      <c r="K75" s="161">
        <v>1.2699999999999999E-2</v>
      </c>
      <c r="L75" s="80" t="s">
        <v>19</v>
      </c>
      <c r="M75" s="81">
        <v>0.01</v>
      </c>
      <c r="N75" s="80" t="s">
        <v>19</v>
      </c>
      <c r="O75" s="81">
        <v>0.05</v>
      </c>
      <c r="Q75" s="14">
        <v>1</v>
      </c>
      <c r="R75" s="14">
        <v>1</v>
      </c>
      <c r="W75" s="33">
        <f t="shared" si="1"/>
        <v>0</v>
      </c>
      <c r="X75" s="33">
        <v>0</v>
      </c>
      <c r="Y75" s="33">
        <v>0</v>
      </c>
      <c r="Z75" s="33">
        <v>0</v>
      </c>
      <c r="AA75" s="33">
        <v>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</row>
    <row r="76" spans="1:46" s="33" customFormat="1" x14ac:dyDescent="0.2">
      <c r="A76" s="77">
        <v>41835</v>
      </c>
      <c r="B76" s="99">
        <v>0.42708333333333331</v>
      </c>
      <c r="C76" s="90" t="s">
        <v>84</v>
      </c>
      <c r="D76" s="79">
        <v>11488495</v>
      </c>
      <c r="E76" s="12" t="s">
        <v>22</v>
      </c>
      <c r="F76" s="90" t="s">
        <v>19</v>
      </c>
      <c r="G76" s="81">
        <v>0.01</v>
      </c>
      <c r="H76" s="33" t="s">
        <v>19</v>
      </c>
      <c r="I76" s="81">
        <v>4.0000000000000001E-3</v>
      </c>
      <c r="J76" s="16"/>
      <c r="K76" s="204">
        <v>3.6299999999999999E-2</v>
      </c>
      <c r="L76" s="80" t="s">
        <v>19</v>
      </c>
      <c r="M76" s="81">
        <v>0.01</v>
      </c>
      <c r="N76" s="80" t="s">
        <v>19</v>
      </c>
      <c r="O76" s="81">
        <v>0.05</v>
      </c>
      <c r="P76" s="10"/>
      <c r="Q76" s="14">
        <v>1</v>
      </c>
      <c r="R76" s="14">
        <v>1</v>
      </c>
      <c r="S76" s="10"/>
      <c r="T76" s="10"/>
      <c r="U76" s="10"/>
      <c r="V76" s="10"/>
      <c r="W76" s="33">
        <f t="shared" si="1"/>
        <v>0</v>
      </c>
      <c r="X76" s="33">
        <v>0</v>
      </c>
      <c r="Y76" s="33">
        <v>1</v>
      </c>
      <c r="Z76" s="33">
        <v>0</v>
      </c>
      <c r="AA76" s="33">
        <v>0</v>
      </c>
      <c r="AB76" s="10"/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10"/>
      <c r="AI76" s="10"/>
      <c r="AJ76" s="10"/>
      <c r="AK76" s="10"/>
      <c r="AL76" s="204">
        <v>3.6299999999999999E-2</v>
      </c>
      <c r="AM76" s="10"/>
      <c r="AN76" s="10"/>
      <c r="AO76" s="10"/>
      <c r="AP76" s="10"/>
      <c r="AQ76" s="10"/>
      <c r="AR76" s="10"/>
      <c r="AS76" s="10"/>
      <c r="AT76" s="10"/>
    </row>
    <row r="77" spans="1:46" s="33" customFormat="1" x14ac:dyDescent="0.2">
      <c r="A77" s="77">
        <v>41848</v>
      </c>
      <c r="B77" s="99">
        <v>0.41180555555555554</v>
      </c>
      <c r="C77" s="90" t="s">
        <v>158</v>
      </c>
      <c r="D77" s="101">
        <v>11509105</v>
      </c>
      <c r="E77" s="12" t="s">
        <v>22</v>
      </c>
      <c r="F77" s="90" t="s">
        <v>19</v>
      </c>
      <c r="G77" s="81">
        <v>0.01</v>
      </c>
      <c r="H77" s="33" t="s">
        <v>19</v>
      </c>
      <c r="I77" s="81">
        <v>4.0000000000000001E-3</v>
      </c>
      <c r="K77" s="161">
        <v>1.7999999999999999E-2</v>
      </c>
      <c r="L77" s="80" t="s">
        <v>19</v>
      </c>
      <c r="M77" s="81">
        <v>0.01</v>
      </c>
      <c r="N77" s="80" t="s">
        <v>19</v>
      </c>
      <c r="O77" s="81">
        <v>0.05</v>
      </c>
      <c r="Q77" s="14">
        <v>1</v>
      </c>
      <c r="R77" s="14">
        <v>1</v>
      </c>
      <c r="S77" s="14"/>
      <c r="T77" s="14"/>
      <c r="U77" s="14"/>
      <c r="W77" s="33">
        <f t="shared" si="1"/>
        <v>0</v>
      </c>
      <c r="X77" s="33">
        <v>0</v>
      </c>
      <c r="Y77" s="33">
        <v>0</v>
      </c>
      <c r="Z77" s="33">
        <v>0</v>
      </c>
      <c r="AA77" s="33">
        <v>0</v>
      </c>
      <c r="AC77" s="33">
        <v>0</v>
      </c>
      <c r="AD77" s="33">
        <v>0</v>
      </c>
      <c r="AE77" s="33">
        <v>0</v>
      </c>
      <c r="AF77" s="33">
        <v>0</v>
      </c>
      <c r="AG77" s="33">
        <v>0</v>
      </c>
    </row>
    <row r="78" spans="1:46" s="33" customFormat="1" x14ac:dyDescent="0.2">
      <c r="A78" s="77">
        <v>41849</v>
      </c>
      <c r="B78" s="99">
        <v>0.4069444444444445</v>
      </c>
      <c r="C78" s="90" t="s">
        <v>84</v>
      </c>
      <c r="D78" s="79">
        <v>11488495</v>
      </c>
      <c r="E78" s="12" t="s">
        <v>22</v>
      </c>
      <c r="F78" s="90" t="s">
        <v>19</v>
      </c>
      <c r="G78" s="81">
        <v>0.01</v>
      </c>
      <c r="H78" s="33" t="s">
        <v>19</v>
      </c>
      <c r="I78" s="81">
        <v>4.0000000000000001E-3</v>
      </c>
      <c r="J78" s="16"/>
      <c r="K78" s="161">
        <v>2.47E-2</v>
      </c>
      <c r="L78" s="80" t="s">
        <v>19</v>
      </c>
      <c r="M78" s="81">
        <v>0.01</v>
      </c>
      <c r="N78" s="80" t="s">
        <v>19</v>
      </c>
      <c r="O78" s="81">
        <v>0.05</v>
      </c>
      <c r="P78" s="10"/>
      <c r="Q78" s="14">
        <v>1</v>
      </c>
      <c r="R78" s="14">
        <v>1</v>
      </c>
      <c r="S78" s="10"/>
      <c r="T78" s="10"/>
      <c r="U78" s="10"/>
      <c r="V78" s="10"/>
      <c r="W78" s="33">
        <f t="shared" si="1"/>
        <v>0</v>
      </c>
      <c r="X78" s="33">
        <v>0</v>
      </c>
      <c r="Y78" s="33">
        <v>0</v>
      </c>
      <c r="Z78" s="33">
        <v>0</v>
      </c>
      <c r="AA78" s="33">
        <v>0</v>
      </c>
      <c r="AB78" s="10"/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1:46" s="33" customFormat="1" x14ac:dyDescent="0.2">
      <c r="A79" s="77">
        <v>41862</v>
      </c>
      <c r="B79" s="99">
        <v>0.4152777777777778</v>
      </c>
      <c r="C79" s="90" t="s">
        <v>158</v>
      </c>
      <c r="D79" s="101">
        <v>11509105</v>
      </c>
      <c r="E79" s="12" t="s">
        <v>22</v>
      </c>
      <c r="F79" s="90" t="s">
        <v>19</v>
      </c>
      <c r="G79" s="81">
        <v>0.01</v>
      </c>
      <c r="H79" s="33" t="s">
        <v>19</v>
      </c>
      <c r="I79" s="81">
        <v>4.0000000000000001E-3</v>
      </c>
      <c r="K79" s="204">
        <v>2.0199999999999999E-2</v>
      </c>
      <c r="L79" s="80" t="s">
        <v>19</v>
      </c>
      <c r="M79" s="81">
        <v>0.01</v>
      </c>
      <c r="N79" s="80" t="s">
        <v>19</v>
      </c>
      <c r="O79" s="81">
        <v>0.05</v>
      </c>
      <c r="Q79" s="14">
        <v>1</v>
      </c>
      <c r="R79" s="14">
        <v>1</v>
      </c>
      <c r="S79" s="14"/>
      <c r="T79" s="14"/>
      <c r="U79" s="14"/>
      <c r="W79" s="33">
        <f t="shared" si="1"/>
        <v>0</v>
      </c>
      <c r="X79" s="33">
        <v>0</v>
      </c>
      <c r="Y79" s="33">
        <v>1</v>
      </c>
      <c r="Z79" s="33">
        <v>0</v>
      </c>
      <c r="AA79" s="33">
        <v>0</v>
      </c>
      <c r="AC79" s="33">
        <v>0</v>
      </c>
      <c r="AD79" s="33">
        <v>0</v>
      </c>
      <c r="AE79" s="33">
        <v>0</v>
      </c>
      <c r="AF79" s="33">
        <v>0</v>
      </c>
      <c r="AG79" s="33">
        <v>0</v>
      </c>
      <c r="AL79" s="204">
        <v>2.0199999999999999E-2</v>
      </c>
    </row>
    <row r="80" spans="1:46" s="33" customFormat="1" x14ac:dyDescent="0.2">
      <c r="A80" s="77">
        <v>41863</v>
      </c>
      <c r="B80" s="99">
        <v>0.42708333333333331</v>
      </c>
      <c r="C80" s="90" t="s">
        <v>84</v>
      </c>
      <c r="D80" s="79">
        <v>11488495</v>
      </c>
      <c r="E80" s="12" t="s">
        <v>22</v>
      </c>
      <c r="F80" s="90" t="s">
        <v>19</v>
      </c>
      <c r="G80" s="81">
        <v>0.01</v>
      </c>
      <c r="H80" s="33" t="s">
        <v>19</v>
      </c>
      <c r="I80" s="81">
        <v>4.0000000000000001E-3</v>
      </c>
      <c r="J80" s="16"/>
      <c r="K80" s="161">
        <v>1.5599999999999999E-2</v>
      </c>
      <c r="L80" s="80" t="s">
        <v>19</v>
      </c>
      <c r="M80" s="81">
        <v>0.01</v>
      </c>
      <c r="N80" s="80" t="s">
        <v>19</v>
      </c>
      <c r="O80" s="81">
        <v>0.05</v>
      </c>
      <c r="P80" s="10"/>
      <c r="Q80" s="14">
        <v>1</v>
      </c>
      <c r="R80" s="14">
        <v>1</v>
      </c>
      <c r="S80" s="10"/>
      <c r="T80" s="10"/>
      <c r="U80" s="10"/>
      <c r="V80" s="10"/>
      <c r="W80" s="33">
        <f t="shared" si="1"/>
        <v>0</v>
      </c>
      <c r="X80" s="33">
        <v>0</v>
      </c>
      <c r="Y80" s="33">
        <v>0</v>
      </c>
      <c r="Z80" s="33">
        <v>0</v>
      </c>
      <c r="AA80" s="33">
        <v>0</v>
      </c>
      <c r="AB80" s="10"/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1:46" s="33" customFormat="1" x14ac:dyDescent="0.2">
      <c r="A81" s="77">
        <v>41876</v>
      </c>
      <c r="B81" s="99">
        <v>0.41319444444444442</v>
      </c>
      <c r="C81" s="90" t="s">
        <v>158</v>
      </c>
      <c r="D81" s="101">
        <v>11509105</v>
      </c>
      <c r="E81" s="12" t="s">
        <v>22</v>
      </c>
      <c r="F81" s="90" t="s">
        <v>19</v>
      </c>
      <c r="G81" s="81">
        <v>0.01</v>
      </c>
      <c r="H81" s="33" t="s">
        <v>19</v>
      </c>
      <c r="I81" s="81">
        <v>4.0000000000000001E-3</v>
      </c>
      <c r="K81" s="161">
        <v>1.67E-2</v>
      </c>
      <c r="L81" s="80" t="s">
        <v>19</v>
      </c>
      <c r="M81" s="81">
        <v>0.01</v>
      </c>
      <c r="N81" s="80" t="s">
        <v>19</v>
      </c>
      <c r="O81" s="81">
        <v>0.05</v>
      </c>
      <c r="Q81" s="14">
        <v>1</v>
      </c>
      <c r="R81" s="14">
        <v>1</v>
      </c>
      <c r="S81" s="14"/>
      <c r="T81" s="14"/>
      <c r="U81" s="14"/>
      <c r="W81" s="33">
        <f t="shared" si="1"/>
        <v>0</v>
      </c>
      <c r="X81" s="33">
        <v>0</v>
      </c>
      <c r="Y81" s="33">
        <v>0</v>
      </c>
      <c r="Z81" s="33">
        <v>0</v>
      </c>
      <c r="AA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</row>
    <row r="82" spans="1:46" s="33" customFormat="1" x14ac:dyDescent="0.2">
      <c r="A82" s="77">
        <v>41877</v>
      </c>
      <c r="B82" s="99">
        <v>0.4291666666666667</v>
      </c>
      <c r="C82" s="90" t="s">
        <v>84</v>
      </c>
      <c r="D82" s="79">
        <v>11488495</v>
      </c>
      <c r="E82" s="12" t="s">
        <v>22</v>
      </c>
      <c r="F82" s="90" t="s">
        <v>19</v>
      </c>
      <c r="G82" s="81">
        <v>0.01</v>
      </c>
      <c r="H82" s="33" t="s">
        <v>19</v>
      </c>
      <c r="I82" s="81">
        <v>4.0000000000000001E-3</v>
      </c>
      <c r="J82" s="16"/>
      <c r="K82" s="147">
        <v>0.01</v>
      </c>
      <c r="L82" s="80" t="s">
        <v>19</v>
      </c>
      <c r="M82" s="81">
        <v>0.01</v>
      </c>
      <c r="N82" s="80" t="s">
        <v>19</v>
      </c>
      <c r="O82" s="81">
        <v>0.05</v>
      </c>
      <c r="P82" s="10"/>
      <c r="Q82" s="14">
        <v>1</v>
      </c>
      <c r="R82" s="14">
        <v>1</v>
      </c>
      <c r="S82" s="10"/>
      <c r="T82" s="10"/>
      <c r="U82" s="10"/>
      <c r="V82" s="10"/>
      <c r="W82" s="33">
        <f t="shared" si="1"/>
        <v>0</v>
      </c>
      <c r="X82" s="33">
        <v>0</v>
      </c>
      <c r="Y82" s="33">
        <v>0</v>
      </c>
      <c r="Z82" s="33">
        <v>0</v>
      </c>
      <c r="AA82" s="33">
        <v>0</v>
      </c>
      <c r="AB82" s="10"/>
      <c r="AC82" s="33">
        <v>0</v>
      </c>
      <c r="AD82" s="33">
        <v>0</v>
      </c>
      <c r="AE82" s="33">
        <v>0</v>
      </c>
      <c r="AF82" s="33">
        <v>0</v>
      </c>
      <c r="AG82" s="33">
        <v>0</v>
      </c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1:46" s="33" customFormat="1" x14ac:dyDescent="0.2">
      <c r="A83" s="77">
        <v>41890</v>
      </c>
      <c r="B83" s="99">
        <v>0.41250000000000003</v>
      </c>
      <c r="C83" s="90" t="s">
        <v>158</v>
      </c>
      <c r="D83" s="101">
        <v>11509105</v>
      </c>
      <c r="E83" s="12" t="s">
        <v>22</v>
      </c>
      <c r="F83" s="90" t="s">
        <v>19</v>
      </c>
      <c r="G83" s="81">
        <v>0.01</v>
      </c>
      <c r="H83" s="33" t="s">
        <v>19</v>
      </c>
      <c r="I83" s="81">
        <v>4.0000000000000001E-3</v>
      </c>
      <c r="K83" s="161">
        <v>1.7000000000000001E-2</v>
      </c>
      <c r="L83" s="80" t="s">
        <v>19</v>
      </c>
      <c r="M83" s="81">
        <v>0.01</v>
      </c>
      <c r="N83" s="80" t="s">
        <v>19</v>
      </c>
      <c r="O83" s="81">
        <v>0.05</v>
      </c>
      <c r="Q83" s="14">
        <v>1</v>
      </c>
      <c r="R83" s="14">
        <v>1</v>
      </c>
      <c r="S83" s="14"/>
      <c r="T83" s="14"/>
      <c r="U83" s="14"/>
      <c r="W83" s="33">
        <f t="shared" si="1"/>
        <v>0</v>
      </c>
      <c r="X83" s="33">
        <v>0</v>
      </c>
      <c r="Y83" s="33">
        <v>0</v>
      </c>
      <c r="Z83" s="33">
        <v>0</v>
      </c>
      <c r="AA83" s="33">
        <v>0</v>
      </c>
      <c r="AC83" s="33">
        <v>0</v>
      </c>
      <c r="AD83" s="33">
        <v>0</v>
      </c>
      <c r="AE83" s="33">
        <v>0</v>
      </c>
      <c r="AF83" s="33">
        <v>0</v>
      </c>
      <c r="AG83" s="33">
        <v>0</v>
      </c>
    </row>
    <row r="84" spans="1:46" s="33" customFormat="1" x14ac:dyDescent="0.2">
      <c r="A84" s="77">
        <v>41891</v>
      </c>
      <c r="B84" s="99">
        <v>0.41041666666666665</v>
      </c>
      <c r="C84" s="90" t="s">
        <v>84</v>
      </c>
      <c r="D84" s="79">
        <v>11488495</v>
      </c>
      <c r="E84" s="12" t="s">
        <v>22</v>
      </c>
      <c r="F84" s="90" t="s">
        <v>19</v>
      </c>
      <c r="G84" s="81">
        <v>0.01</v>
      </c>
      <c r="H84" s="33" t="s">
        <v>19</v>
      </c>
      <c r="I84" s="81">
        <v>4.0000000000000001E-3</v>
      </c>
      <c r="J84" s="16"/>
      <c r="K84" s="161">
        <v>1.7299999999999999E-2</v>
      </c>
      <c r="L84" s="16"/>
      <c r="M84" s="161">
        <v>1.7999999999999999E-2</v>
      </c>
      <c r="N84" s="80" t="s">
        <v>19</v>
      </c>
      <c r="O84" s="81">
        <v>0.05</v>
      </c>
      <c r="P84" s="10"/>
      <c r="Q84" s="14">
        <v>1</v>
      </c>
      <c r="R84" s="14">
        <v>1</v>
      </c>
      <c r="S84" s="10"/>
      <c r="T84" s="10"/>
      <c r="U84" s="10"/>
      <c r="V84" s="10"/>
      <c r="W84" s="33">
        <f t="shared" si="1"/>
        <v>0</v>
      </c>
      <c r="X84" s="33">
        <v>0</v>
      </c>
      <c r="Y84" s="33">
        <v>0</v>
      </c>
      <c r="Z84" s="33">
        <v>0</v>
      </c>
      <c r="AA84" s="33">
        <v>0</v>
      </c>
      <c r="AB84" s="10"/>
      <c r="AC84" s="33">
        <v>0</v>
      </c>
      <c r="AD84" s="33">
        <v>0</v>
      </c>
      <c r="AE84" s="33">
        <v>0</v>
      </c>
      <c r="AF84" s="33">
        <v>0</v>
      </c>
      <c r="AG84" s="33">
        <v>0</v>
      </c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1:46" x14ac:dyDescent="0.2">
      <c r="A85" s="77">
        <v>41904</v>
      </c>
      <c r="B85" s="99">
        <v>0.40902777777777777</v>
      </c>
      <c r="C85" s="90" t="s">
        <v>158</v>
      </c>
      <c r="D85" s="101">
        <v>11509105</v>
      </c>
      <c r="E85" s="12" t="s">
        <v>22</v>
      </c>
      <c r="F85" s="90" t="s">
        <v>19</v>
      </c>
      <c r="G85" s="81">
        <v>0.01</v>
      </c>
      <c r="H85" s="33" t="s">
        <v>19</v>
      </c>
      <c r="I85" s="81">
        <v>4.0000000000000001E-3</v>
      </c>
      <c r="J85" s="90" t="s">
        <v>19</v>
      </c>
      <c r="K85" s="81">
        <v>0.01</v>
      </c>
      <c r="L85" s="80" t="s">
        <v>19</v>
      </c>
      <c r="M85" s="81">
        <v>0.01</v>
      </c>
      <c r="N85" s="80" t="s">
        <v>19</v>
      </c>
      <c r="O85" s="81">
        <v>0.05</v>
      </c>
      <c r="P85" s="33"/>
      <c r="Q85" s="14">
        <v>1</v>
      </c>
      <c r="R85" s="14">
        <v>1</v>
      </c>
      <c r="S85" s="14"/>
      <c r="T85" s="14"/>
      <c r="U85" s="14"/>
      <c r="V85" s="33"/>
      <c r="W85" s="33">
        <f t="shared" si="1"/>
        <v>0</v>
      </c>
      <c r="X85" s="33">
        <v>0</v>
      </c>
      <c r="Y85" s="33">
        <v>0</v>
      </c>
      <c r="Z85" s="33">
        <v>0</v>
      </c>
      <c r="AA85" s="33">
        <v>0</v>
      </c>
      <c r="AB85" s="33"/>
      <c r="AC85" s="33">
        <v>0</v>
      </c>
      <c r="AD85" s="33">
        <v>0</v>
      </c>
      <c r="AE85" s="33">
        <v>0</v>
      </c>
      <c r="AF85" s="33">
        <v>0</v>
      </c>
      <c r="AG85" s="33">
        <v>0</v>
      </c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</row>
    <row r="86" spans="1:46" x14ac:dyDescent="0.2">
      <c r="A86" s="77">
        <v>41905</v>
      </c>
      <c r="B86" s="99">
        <v>0.40208333333333335</v>
      </c>
      <c r="C86" s="90" t="s">
        <v>84</v>
      </c>
      <c r="D86" s="79">
        <v>11488495</v>
      </c>
      <c r="E86" s="12" t="s">
        <v>22</v>
      </c>
      <c r="F86" s="90" t="s">
        <v>19</v>
      </c>
      <c r="G86" s="81">
        <v>0.01</v>
      </c>
      <c r="H86" s="33" t="s">
        <v>19</v>
      </c>
      <c r="I86" s="81">
        <v>4.0000000000000001E-3</v>
      </c>
      <c r="J86" s="90" t="s">
        <v>19</v>
      </c>
      <c r="K86" s="81">
        <v>0.01</v>
      </c>
      <c r="L86" s="80" t="s">
        <v>19</v>
      </c>
      <c r="M86" s="81">
        <v>0.01</v>
      </c>
      <c r="N86" s="80" t="s">
        <v>19</v>
      </c>
      <c r="O86" s="81">
        <v>0.05</v>
      </c>
      <c r="Q86" s="14">
        <v>1</v>
      </c>
      <c r="R86" s="14">
        <v>1</v>
      </c>
      <c r="W86" s="33">
        <f t="shared" si="1"/>
        <v>0</v>
      </c>
      <c r="X86" s="33">
        <v>0</v>
      </c>
      <c r="Y86" s="33">
        <v>0</v>
      </c>
      <c r="Z86" s="33">
        <v>0</v>
      </c>
      <c r="AA86" s="33">
        <v>0</v>
      </c>
      <c r="AC86" s="33">
        <v>0</v>
      </c>
      <c r="AD86" s="33">
        <v>0</v>
      </c>
      <c r="AE86" s="33">
        <v>0</v>
      </c>
      <c r="AF86" s="33">
        <v>0</v>
      </c>
      <c r="AG86" s="33">
        <v>0</v>
      </c>
    </row>
    <row r="87" spans="1:46" x14ac:dyDescent="0.2">
      <c r="A87" s="77">
        <v>41918</v>
      </c>
      <c r="B87" s="99">
        <v>0.40902777777777777</v>
      </c>
      <c r="C87" s="90" t="s">
        <v>158</v>
      </c>
      <c r="D87" s="101">
        <v>11509105</v>
      </c>
      <c r="E87" s="12" t="s">
        <v>22</v>
      </c>
      <c r="F87" s="90" t="s">
        <v>19</v>
      </c>
      <c r="G87" s="81">
        <v>0.01</v>
      </c>
      <c r="H87" s="33" t="s">
        <v>19</v>
      </c>
      <c r="I87" s="81">
        <v>4.0000000000000001E-3</v>
      </c>
      <c r="J87" s="33"/>
      <c r="K87" s="161">
        <v>1.06E-2</v>
      </c>
      <c r="L87" s="80" t="s">
        <v>19</v>
      </c>
      <c r="M87" s="81">
        <v>0.01</v>
      </c>
      <c r="N87" s="80" t="s">
        <v>19</v>
      </c>
      <c r="O87" s="81">
        <v>0.05</v>
      </c>
      <c r="P87" s="33"/>
      <c r="Q87" s="14">
        <v>1</v>
      </c>
      <c r="R87" s="14">
        <v>1</v>
      </c>
      <c r="S87" s="14"/>
      <c r="T87" s="14"/>
      <c r="U87" s="14"/>
      <c r="V87" s="33"/>
      <c r="W87" s="33">
        <f t="shared" si="1"/>
        <v>0</v>
      </c>
      <c r="X87" s="33">
        <v>0</v>
      </c>
      <c r="Y87" s="33">
        <v>0</v>
      </c>
      <c r="Z87" s="33">
        <v>0</v>
      </c>
      <c r="AA87" s="33">
        <v>0</v>
      </c>
      <c r="AB87" s="33"/>
      <c r="AC87" s="33">
        <v>0</v>
      </c>
      <c r="AD87" s="33">
        <v>0</v>
      </c>
      <c r="AE87" s="33">
        <v>0</v>
      </c>
      <c r="AF87" s="33">
        <v>0</v>
      </c>
      <c r="AG87" s="33">
        <v>0</v>
      </c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</row>
    <row r="88" spans="1:46" x14ac:dyDescent="0.2">
      <c r="A88" s="77">
        <v>41919</v>
      </c>
      <c r="B88" s="99">
        <v>0.40277777777777773</v>
      </c>
      <c r="C88" s="90" t="s">
        <v>84</v>
      </c>
      <c r="D88" s="79">
        <v>11488495</v>
      </c>
      <c r="E88" s="12" t="s">
        <v>22</v>
      </c>
      <c r="F88" s="90" t="s">
        <v>19</v>
      </c>
      <c r="G88" s="81">
        <v>0.01</v>
      </c>
      <c r="H88" s="33" t="s">
        <v>19</v>
      </c>
      <c r="I88" s="81">
        <v>4.0000000000000001E-3</v>
      </c>
      <c r="J88" s="90" t="s">
        <v>19</v>
      </c>
      <c r="K88" s="81">
        <v>0.01</v>
      </c>
      <c r="L88" s="80" t="s">
        <v>19</v>
      </c>
      <c r="M88" s="81">
        <v>0.01</v>
      </c>
      <c r="N88" s="80" t="s">
        <v>19</v>
      </c>
      <c r="O88" s="81">
        <v>0.05</v>
      </c>
      <c r="Q88" s="14">
        <v>1</v>
      </c>
      <c r="R88" s="14">
        <v>1</v>
      </c>
      <c r="W88" s="33">
        <f t="shared" si="1"/>
        <v>0</v>
      </c>
      <c r="X88" s="33">
        <v>0</v>
      </c>
      <c r="Y88" s="33">
        <v>0</v>
      </c>
      <c r="Z88" s="33">
        <v>0</v>
      </c>
      <c r="AA88" s="33">
        <v>0</v>
      </c>
      <c r="AC88" s="33">
        <v>0</v>
      </c>
      <c r="AD88" s="33">
        <v>0</v>
      </c>
      <c r="AE88" s="33">
        <v>0</v>
      </c>
      <c r="AF88" s="33">
        <v>0</v>
      </c>
      <c r="AG88" s="33">
        <v>0</v>
      </c>
    </row>
    <row r="89" spans="1:46" x14ac:dyDescent="0.2">
      <c r="A89" s="77">
        <v>41932</v>
      </c>
      <c r="B89" s="99">
        <v>0.39513888888888887</v>
      </c>
      <c r="C89" s="90" t="s">
        <v>158</v>
      </c>
      <c r="D89" s="101">
        <v>11509105</v>
      </c>
      <c r="E89" s="12" t="s">
        <v>22</v>
      </c>
      <c r="F89" s="90" t="s">
        <v>19</v>
      </c>
      <c r="G89" s="81">
        <v>0.01</v>
      </c>
      <c r="H89" s="33" t="s">
        <v>19</v>
      </c>
      <c r="I89" s="81">
        <v>4.0000000000000001E-3</v>
      </c>
      <c r="J89" s="33"/>
      <c r="K89" s="161">
        <v>1.7600000000000001E-2</v>
      </c>
      <c r="L89" s="80" t="s">
        <v>19</v>
      </c>
      <c r="M89" s="81">
        <v>0.01</v>
      </c>
      <c r="N89" s="80" t="s">
        <v>19</v>
      </c>
      <c r="O89" s="81">
        <v>0.05</v>
      </c>
      <c r="P89" s="33"/>
      <c r="Q89" s="14">
        <v>1</v>
      </c>
      <c r="R89" s="14">
        <v>1</v>
      </c>
      <c r="S89" s="14"/>
      <c r="T89" s="14"/>
      <c r="U89" s="14"/>
      <c r="V89" s="33"/>
      <c r="W89" s="33">
        <f t="shared" si="1"/>
        <v>0</v>
      </c>
      <c r="X89" s="33">
        <v>0</v>
      </c>
      <c r="Y89" s="33">
        <v>0</v>
      </c>
      <c r="Z89" s="33">
        <v>0</v>
      </c>
      <c r="AA89" s="33">
        <v>0</v>
      </c>
      <c r="AB89" s="33"/>
      <c r="AC89" s="33">
        <v>0</v>
      </c>
      <c r="AD89" s="33">
        <v>0</v>
      </c>
      <c r="AE89" s="33">
        <v>0</v>
      </c>
      <c r="AF89" s="33">
        <v>0</v>
      </c>
      <c r="AG89" s="33">
        <v>0</v>
      </c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</row>
    <row r="90" spans="1:46" x14ac:dyDescent="0.2">
      <c r="A90" s="77">
        <v>41933</v>
      </c>
      <c r="B90" s="99">
        <v>0.40486111111111112</v>
      </c>
      <c r="C90" s="90" t="s">
        <v>84</v>
      </c>
      <c r="D90" s="79">
        <v>11488495</v>
      </c>
      <c r="E90" s="12" t="s">
        <v>22</v>
      </c>
      <c r="F90" s="90" t="s">
        <v>19</v>
      </c>
      <c r="G90" s="81">
        <v>0.01</v>
      </c>
      <c r="H90" s="33" t="s">
        <v>19</v>
      </c>
      <c r="I90" s="81">
        <v>4.0000000000000001E-3</v>
      </c>
      <c r="K90" s="161">
        <v>1.7600000000000001E-2</v>
      </c>
      <c r="L90" s="80" t="s">
        <v>19</v>
      </c>
      <c r="M90" s="81">
        <v>0.01</v>
      </c>
      <c r="N90" s="80" t="s">
        <v>19</v>
      </c>
      <c r="O90" s="81">
        <v>0.05</v>
      </c>
      <c r="Q90" s="14">
        <v>1</v>
      </c>
      <c r="R90" s="14">
        <v>1</v>
      </c>
      <c r="W90" s="33">
        <f t="shared" si="1"/>
        <v>0</v>
      </c>
      <c r="X90" s="33">
        <v>0</v>
      </c>
      <c r="Y90" s="33">
        <v>0</v>
      </c>
      <c r="Z90" s="33">
        <v>0</v>
      </c>
      <c r="AA90" s="33">
        <v>0</v>
      </c>
      <c r="AC90" s="33">
        <v>0</v>
      </c>
      <c r="AD90" s="33">
        <v>0</v>
      </c>
      <c r="AE90" s="33">
        <v>0</v>
      </c>
      <c r="AF90" s="33">
        <v>0</v>
      </c>
      <c r="AG90" s="33">
        <v>0</v>
      </c>
    </row>
    <row r="91" spans="1:46" x14ac:dyDescent="0.2">
      <c r="A91" s="77">
        <v>41946</v>
      </c>
      <c r="B91" s="99">
        <v>0.40347222222222223</v>
      </c>
      <c r="C91" s="90" t="s">
        <v>158</v>
      </c>
      <c r="D91" s="101">
        <v>11509105</v>
      </c>
      <c r="E91" s="12" t="s">
        <v>22</v>
      </c>
      <c r="F91" s="90" t="s">
        <v>19</v>
      </c>
      <c r="G91" s="81">
        <v>0.01</v>
      </c>
      <c r="H91" s="33" t="s">
        <v>19</v>
      </c>
      <c r="I91" s="81">
        <v>4.0000000000000001E-3</v>
      </c>
      <c r="J91" s="33"/>
      <c r="K91" s="161">
        <v>1.14E-2</v>
      </c>
      <c r="L91" s="80" t="s">
        <v>19</v>
      </c>
      <c r="M91" s="81">
        <v>0.01</v>
      </c>
      <c r="N91" s="80" t="s">
        <v>19</v>
      </c>
      <c r="O91" s="81">
        <v>0.05</v>
      </c>
      <c r="P91" s="33"/>
      <c r="Q91" s="14">
        <v>1</v>
      </c>
      <c r="R91" s="14">
        <v>1</v>
      </c>
      <c r="S91" s="14"/>
      <c r="T91" s="14"/>
      <c r="U91" s="14"/>
      <c r="V91" s="33"/>
      <c r="W91" s="33">
        <f t="shared" si="1"/>
        <v>0</v>
      </c>
      <c r="X91" s="33">
        <v>0</v>
      </c>
      <c r="Y91" s="33">
        <v>0</v>
      </c>
      <c r="Z91" s="33">
        <v>0</v>
      </c>
      <c r="AA91" s="33">
        <v>0</v>
      </c>
      <c r="AB91" s="33"/>
      <c r="AC91" s="33">
        <v>0</v>
      </c>
      <c r="AD91" s="33">
        <v>0</v>
      </c>
      <c r="AE91" s="33">
        <v>0</v>
      </c>
      <c r="AF91" s="33">
        <v>0</v>
      </c>
      <c r="AG91" s="33">
        <v>0</v>
      </c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</row>
    <row r="92" spans="1:46" x14ac:dyDescent="0.2">
      <c r="A92" s="77">
        <v>41947</v>
      </c>
      <c r="B92" s="99">
        <v>0.39652777777777781</v>
      </c>
      <c r="C92" s="90" t="s">
        <v>84</v>
      </c>
      <c r="D92" s="79">
        <v>11488495</v>
      </c>
      <c r="E92" s="12" t="s">
        <v>22</v>
      </c>
      <c r="F92" s="90" t="s">
        <v>19</v>
      </c>
      <c r="G92" s="81">
        <v>0.01</v>
      </c>
      <c r="H92" s="33" t="s">
        <v>19</v>
      </c>
      <c r="I92" s="81">
        <v>4.0000000000000001E-3</v>
      </c>
      <c r="K92" s="161">
        <v>1.49E-2</v>
      </c>
      <c r="L92" s="80" t="s">
        <v>19</v>
      </c>
      <c r="M92" s="81">
        <v>0.01</v>
      </c>
      <c r="N92" s="80" t="s">
        <v>19</v>
      </c>
      <c r="O92" s="81">
        <v>0.05</v>
      </c>
      <c r="Q92" s="14">
        <v>1</v>
      </c>
      <c r="R92" s="14">
        <v>1</v>
      </c>
      <c r="W92" s="33">
        <f t="shared" si="1"/>
        <v>0</v>
      </c>
      <c r="X92" s="33">
        <v>0</v>
      </c>
      <c r="Y92" s="33">
        <v>0</v>
      </c>
      <c r="Z92" s="33">
        <v>0</v>
      </c>
      <c r="AA92" s="33">
        <v>0</v>
      </c>
      <c r="AC92" s="33">
        <v>0</v>
      </c>
      <c r="AD92" s="33">
        <v>0</v>
      </c>
      <c r="AE92" s="33">
        <v>0</v>
      </c>
      <c r="AF92" s="33">
        <v>0</v>
      </c>
      <c r="AG92" s="33">
        <v>0</v>
      </c>
    </row>
    <row r="93" spans="1:46" x14ac:dyDescent="0.2">
      <c r="A93" s="77">
        <v>41960</v>
      </c>
      <c r="B93" s="99">
        <v>0.41111111111111115</v>
      </c>
      <c r="C93" s="90" t="s">
        <v>158</v>
      </c>
      <c r="D93" s="101">
        <v>11509105</v>
      </c>
      <c r="E93" s="12" t="s">
        <v>22</v>
      </c>
      <c r="F93" s="90" t="s">
        <v>19</v>
      </c>
      <c r="G93" s="81">
        <v>0.01</v>
      </c>
      <c r="H93" s="33" t="s">
        <v>19</v>
      </c>
      <c r="I93" s="81">
        <v>4.0000000000000001E-3</v>
      </c>
      <c r="J93" s="33"/>
      <c r="K93" s="161">
        <v>1.5699999999999999E-2</v>
      </c>
      <c r="L93" s="80" t="s">
        <v>19</v>
      </c>
      <c r="M93" s="81">
        <v>0.01</v>
      </c>
      <c r="N93" s="80" t="s">
        <v>19</v>
      </c>
      <c r="O93" s="81">
        <v>0.05</v>
      </c>
      <c r="P93" s="33"/>
      <c r="Q93" s="14">
        <v>1</v>
      </c>
      <c r="R93" s="14">
        <v>1</v>
      </c>
      <c r="S93" s="33"/>
      <c r="T93" s="33"/>
      <c r="U93" s="33"/>
      <c r="V93" s="33"/>
      <c r="W93" s="33">
        <f t="shared" si="1"/>
        <v>0</v>
      </c>
      <c r="X93" s="33">
        <v>0</v>
      </c>
      <c r="Y93" s="33">
        <v>0</v>
      </c>
      <c r="Z93" s="33">
        <v>0</v>
      </c>
      <c r="AA93" s="33">
        <v>0</v>
      </c>
      <c r="AB93" s="33"/>
      <c r="AC93" s="33">
        <v>0</v>
      </c>
      <c r="AD93" s="33">
        <v>0</v>
      </c>
      <c r="AE93" s="33">
        <v>0</v>
      </c>
      <c r="AF93" s="33">
        <v>0</v>
      </c>
      <c r="AG93" s="33">
        <v>0</v>
      </c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</row>
    <row r="94" spans="1:46" x14ac:dyDescent="0.2">
      <c r="A94" s="77">
        <v>41961</v>
      </c>
      <c r="B94" s="99">
        <v>0.39583333333333331</v>
      </c>
      <c r="C94" s="90" t="s">
        <v>84</v>
      </c>
      <c r="D94" s="79">
        <v>11488495</v>
      </c>
      <c r="E94" s="12" t="s">
        <v>22</v>
      </c>
      <c r="F94" s="90" t="s">
        <v>19</v>
      </c>
      <c r="G94" s="81">
        <v>0.01</v>
      </c>
      <c r="H94" s="33" t="s">
        <v>19</v>
      </c>
      <c r="I94" s="81">
        <v>4.0000000000000001E-3</v>
      </c>
      <c r="K94" s="161">
        <v>2.1299999999999999E-2</v>
      </c>
      <c r="L94" s="80" t="s">
        <v>19</v>
      </c>
      <c r="M94" s="81">
        <v>0.01</v>
      </c>
      <c r="N94" s="80" t="s">
        <v>19</v>
      </c>
      <c r="O94" s="81">
        <v>0.05</v>
      </c>
      <c r="Q94" s="14">
        <v>1</v>
      </c>
      <c r="R94" s="14">
        <v>1</v>
      </c>
      <c r="W94" s="33">
        <f t="shared" si="1"/>
        <v>0</v>
      </c>
      <c r="X94" s="33">
        <v>0</v>
      </c>
      <c r="Y94" s="33">
        <v>0</v>
      </c>
      <c r="Z94" s="33">
        <v>0</v>
      </c>
      <c r="AA94" s="33">
        <v>0</v>
      </c>
      <c r="AC94" s="33">
        <v>0</v>
      </c>
      <c r="AD94" s="33">
        <v>0</v>
      </c>
      <c r="AE94" s="33">
        <v>0</v>
      </c>
      <c r="AF94" s="33">
        <v>0</v>
      </c>
      <c r="AG94" s="33">
        <v>0</v>
      </c>
    </row>
    <row r="95" spans="1:46" x14ac:dyDescent="0.2">
      <c r="A95" s="77">
        <v>41974</v>
      </c>
      <c r="B95" s="99">
        <v>0.40069444444444446</v>
      </c>
      <c r="C95" s="90" t="s">
        <v>158</v>
      </c>
      <c r="D95" s="101">
        <v>11509105</v>
      </c>
      <c r="E95" s="12" t="s">
        <v>22</v>
      </c>
      <c r="F95" s="90" t="s">
        <v>19</v>
      </c>
      <c r="G95" s="81">
        <v>0.01</v>
      </c>
      <c r="H95" s="33" t="s">
        <v>19</v>
      </c>
      <c r="I95" s="81">
        <v>4.0000000000000001E-3</v>
      </c>
      <c r="J95" s="33"/>
      <c r="K95" s="161">
        <v>1.6299999999999999E-2</v>
      </c>
      <c r="L95" s="80" t="s">
        <v>19</v>
      </c>
      <c r="M95" s="81">
        <v>0.01</v>
      </c>
      <c r="N95" s="80" t="s">
        <v>19</v>
      </c>
      <c r="O95" s="81">
        <v>0.05</v>
      </c>
      <c r="P95" s="33"/>
      <c r="Q95" s="14">
        <v>1</v>
      </c>
      <c r="R95" s="14">
        <v>1</v>
      </c>
      <c r="S95" s="14"/>
      <c r="T95" s="14"/>
      <c r="U95" s="14"/>
      <c r="V95" s="33"/>
      <c r="W95" s="33">
        <f t="shared" si="1"/>
        <v>0</v>
      </c>
      <c r="X95" s="33">
        <v>0</v>
      </c>
      <c r="Y95" s="33">
        <v>0</v>
      </c>
      <c r="Z95" s="33">
        <v>0</v>
      </c>
      <c r="AA95" s="33">
        <v>0</v>
      </c>
      <c r="AB95" s="33"/>
      <c r="AC95" s="33">
        <v>0</v>
      </c>
      <c r="AD95" s="33">
        <v>0</v>
      </c>
      <c r="AE95" s="33">
        <v>0</v>
      </c>
      <c r="AF95" s="33">
        <v>0</v>
      </c>
      <c r="AG95" s="33">
        <v>0</v>
      </c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</row>
    <row r="96" spans="1:46" x14ac:dyDescent="0.2">
      <c r="A96" s="77">
        <v>41975</v>
      </c>
      <c r="B96" s="99">
        <v>0.4145833333333333</v>
      </c>
      <c r="C96" s="90" t="s">
        <v>84</v>
      </c>
      <c r="D96" s="79">
        <v>11488495</v>
      </c>
      <c r="E96" s="12" t="s">
        <v>22</v>
      </c>
      <c r="F96" s="90" t="s">
        <v>19</v>
      </c>
      <c r="G96" s="81">
        <v>0.01</v>
      </c>
      <c r="H96" s="33" t="s">
        <v>19</v>
      </c>
      <c r="I96" s="81">
        <v>4.0000000000000001E-3</v>
      </c>
      <c r="K96" s="161">
        <v>1.4E-2</v>
      </c>
      <c r="L96" s="80" t="s">
        <v>19</v>
      </c>
      <c r="M96" s="81">
        <v>0.01</v>
      </c>
      <c r="N96" s="80" t="s">
        <v>19</v>
      </c>
      <c r="O96" s="81">
        <v>0.05</v>
      </c>
      <c r="Q96" s="14">
        <v>1</v>
      </c>
      <c r="R96" s="14">
        <v>1</v>
      </c>
      <c r="W96" s="33">
        <f t="shared" si="1"/>
        <v>0</v>
      </c>
      <c r="X96" s="33">
        <v>0</v>
      </c>
      <c r="Y96" s="33">
        <v>0</v>
      </c>
      <c r="Z96" s="33">
        <v>0</v>
      </c>
      <c r="AA96" s="33">
        <v>0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</row>
    <row r="97" spans="1:46" x14ac:dyDescent="0.2">
      <c r="A97" s="77">
        <v>41988</v>
      </c>
      <c r="B97" s="99">
        <v>0.3923611111111111</v>
      </c>
      <c r="C97" s="90" t="s">
        <v>158</v>
      </c>
      <c r="D97" s="101">
        <v>11509105</v>
      </c>
      <c r="E97" s="12" t="s">
        <v>22</v>
      </c>
      <c r="F97" s="90"/>
      <c r="G97" s="81">
        <v>1.4E-2</v>
      </c>
      <c r="H97" s="33" t="s">
        <v>19</v>
      </c>
      <c r="I97" s="81">
        <v>4.0000000000000001E-3</v>
      </c>
      <c r="J97" s="33"/>
      <c r="K97" s="161">
        <v>1.78E-2</v>
      </c>
      <c r="L97" s="80" t="s">
        <v>19</v>
      </c>
      <c r="M97" s="81">
        <v>0.01</v>
      </c>
      <c r="N97" s="80" t="s">
        <v>19</v>
      </c>
      <c r="O97" s="81">
        <v>0.05</v>
      </c>
      <c r="P97" s="33"/>
      <c r="Q97" s="14">
        <v>1</v>
      </c>
      <c r="R97" s="14">
        <v>1</v>
      </c>
      <c r="S97" s="14"/>
      <c r="T97" s="14"/>
      <c r="U97" s="14"/>
      <c r="V97" s="33"/>
      <c r="W97" s="33">
        <f t="shared" si="1"/>
        <v>0</v>
      </c>
      <c r="X97" s="33">
        <v>0</v>
      </c>
      <c r="Y97" s="33">
        <v>0</v>
      </c>
      <c r="Z97" s="33">
        <v>0</v>
      </c>
      <c r="AA97" s="33">
        <v>0</v>
      </c>
      <c r="AB97" s="33"/>
      <c r="AC97" s="33">
        <v>0</v>
      </c>
      <c r="AD97" s="33">
        <v>0</v>
      </c>
      <c r="AE97" s="33">
        <v>0</v>
      </c>
      <c r="AF97" s="33">
        <v>0</v>
      </c>
      <c r="AG97" s="33">
        <v>0</v>
      </c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</row>
    <row r="98" spans="1:46" x14ac:dyDescent="0.2">
      <c r="A98" s="77">
        <v>41989</v>
      </c>
      <c r="B98" s="99">
        <v>0.40416666666666662</v>
      </c>
      <c r="C98" s="90" t="s">
        <v>84</v>
      </c>
      <c r="D98" s="79">
        <v>11488495</v>
      </c>
      <c r="E98" s="12" t="s">
        <v>22</v>
      </c>
      <c r="G98" s="33">
        <v>0.01</v>
      </c>
      <c r="H98" s="33" t="s">
        <v>19</v>
      </c>
      <c r="I98" s="81">
        <v>4.0000000000000001E-3</v>
      </c>
      <c r="K98" s="147">
        <v>0.02</v>
      </c>
      <c r="L98" s="80" t="s">
        <v>19</v>
      </c>
      <c r="M98" s="81">
        <v>0.01</v>
      </c>
      <c r="N98" s="80" t="s">
        <v>19</v>
      </c>
      <c r="O98" s="81">
        <v>0.05</v>
      </c>
      <c r="Q98" s="14">
        <v>1</v>
      </c>
      <c r="R98" s="14">
        <v>1</v>
      </c>
      <c r="W98" s="33">
        <f t="shared" si="1"/>
        <v>0</v>
      </c>
      <c r="X98" s="33">
        <v>0</v>
      </c>
      <c r="Y98" s="33">
        <v>0</v>
      </c>
      <c r="Z98" s="33">
        <v>0</v>
      </c>
      <c r="AA98" s="33">
        <v>0</v>
      </c>
      <c r="AC98" s="33">
        <v>0</v>
      </c>
      <c r="AD98" s="33">
        <v>0</v>
      </c>
      <c r="AE98" s="33">
        <v>0</v>
      </c>
      <c r="AF98" s="33">
        <v>0</v>
      </c>
      <c r="AG98" s="33">
        <v>0</v>
      </c>
    </row>
    <row r="99" spans="1:46" x14ac:dyDescent="0.2">
      <c r="A99" s="77">
        <v>42002</v>
      </c>
      <c r="B99" s="99">
        <v>0.41736111111111113</v>
      </c>
      <c r="C99" s="90" t="s">
        <v>158</v>
      </c>
      <c r="D99" s="101">
        <v>11509105</v>
      </c>
      <c r="E99" s="12" t="s">
        <v>22</v>
      </c>
      <c r="F99" s="90" t="s">
        <v>19</v>
      </c>
      <c r="G99" s="81">
        <v>0.01</v>
      </c>
      <c r="H99" s="33" t="s">
        <v>19</v>
      </c>
      <c r="I99" s="81">
        <v>4.0000000000000001E-3</v>
      </c>
      <c r="J99" s="33"/>
      <c r="K99" s="161">
        <v>1.54E-2</v>
      </c>
      <c r="L99" s="80" t="s">
        <v>19</v>
      </c>
      <c r="M99" s="81">
        <v>0.01</v>
      </c>
      <c r="N99" s="80" t="s">
        <v>19</v>
      </c>
      <c r="O99" s="81">
        <v>0.05</v>
      </c>
      <c r="P99" s="33"/>
      <c r="Q99" s="14">
        <v>1</v>
      </c>
      <c r="R99" s="14">
        <v>1</v>
      </c>
      <c r="S99" s="14"/>
      <c r="T99" s="14"/>
      <c r="U99" s="14"/>
      <c r="V99" s="33"/>
      <c r="W99" s="33">
        <f t="shared" si="1"/>
        <v>0</v>
      </c>
      <c r="X99" s="33">
        <v>0</v>
      </c>
      <c r="Y99" s="33">
        <v>0</v>
      </c>
      <c r="Z99" s="33">
        <v>0</v>
      </c>
      <c r="AA99" s="33">
        <v>0</v>
      </c>
      <c r="AB99" s="33"/>
      <c r="AC99" s="33">
        <v>0</v>
      </c>
      <c r="AD99" s="33">
        <v>0</v>
      </c>
      <c r="AE99" s="33">
        <v>0</v>
      </c>
      <c r="AF99" s="33">
        <v>0</v>
      </c>
      <c r="AG99" s="33">
        <v>0</v>
      </c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</row>
    <row r="100" spans="1:46" x14ac:dyDescent="0.2">
      <c r="A100" s="77">
        <v>42003</v>
      </c>
      <c r="B100" s="99">
        <v>0.45902777777777781</v>
      </c>
      <c r="C100" s="90" t="s">
        <v>84</v>
      </c>
      <c r="D100" s="79">
        <v>11488495</v>
      </c>
      <c r="E100" s="12" t="s">
        <v>22</v>
      </c>
      <c r="F100" s="90" t="s">
        <v>19</v>
      </c>
      <c r="G100" s="81">
        <v>0.01</v>
      </c>
      <c r="H100" s="33" t="s">
        <v>19</v>
      </c>
      <c r="I100" s="81">
        <v>4.0000000000000001E-3</v>
      </c>
      <c r="K100" s="161">
        <v>1.3899999999999999E-2</v>
      </c>
      <c r="L100" s="80" t="s">
        <v>19</v>
      </c>
      <c r="M100" s="81">
        <v>0.01</v>
      </c>
      <c r="N100" s="80" t="s">
        <v>19</v>
      </c>
      <c r="O100" s="81">
        <v>0.05</v>
      </c>
      <c r="Q100" s="14">
        <v>1</v>
      </c>
      <c r="R100" s="14">
        <v>1</v>
      </c>
      <c r="W100" s="33">
        <f t="shared" si="1"/>
        <v>0</v>
      </c>
      <c r="X100" s="33">
        <v>0</v>
      </c>
      <c r="Y100" s="33">
        <v>0</v>
      </c>
      <c r="Z100" s="33">
        <v>0</v>
      </c>
      <c r="AA100" s="33">
        <v>0</v>
      </c>
      <c r="AC100" s="33">
        <v>0</v>
      </c>
      <c r="AD100" s="33">
        <v>0</v>
      </c>
      <c r="AE100" s="33">
        <v>0</v>
      </c>
      <c r="AF100" s="33">
        <v>0</v>
      </c>
      <c r="AG100" s="33">
        <v>0</v>
      </c>
    </row>
    <row r="101" spans="1:46" x14ac:dyDescent="0.2">
      <c r="A101" s="77">
        <v>42016</v>
      </c>
      <c r="B101" s="99">
        <v>0.40069444444444446</v>
      </c>
      <c r="C101" s="90" t="s">
        <v>158</v>
      </c>
      <c r="D101" s="101">
        <v>11509105</v>
      </c>
      <c r="E101" s="12" t="s">
        <v>22</v>
      </c>
      <c r="F101" s="90"/>
      <c r="G101" s="81">
        <v>0.01</v>
      </c>
      <c r="H101" s="33" t="s">
        <v>19</v>
      </c>
      <c r="I101" s="81">
        <v>4.0000000000000001E-3</v>
      </c>
      <c r="J101" s="33"/>
      <c r="K101" s="161">
        <v>1.7999999999999999E-2</v>
      </c>
      <c r="L101" s="80" t="s">
        <v>19</v>
      </c>
      <c r="M101" s="81">
        <v>0.01</v>
      </c>
      <c r="N101" s="80" t="s">
        <v>19</v>
      </c>
      <c r="O101" s="81">
        <v>0.05</v>
      </c>
      <c r="P101" s="33"/>
      <c r="Q101" s="14">
        <v>1</v>
      </c>
      <c r="R101" s="14">
        <v>1</v>
      </c>
      <c r="S101" s="14"/>
      <c r="T101" s="14"/>
      <c r="U101" s="14"/>
      <c r="V101" s="33"/>
      <c r="W101" s="33">
        <f t="shared" si="1"/>
        <v>0</v>
      </c>
      <c r="X101" s="33">
        <v>0</v>
      </c>
      <c r="Y101" s="33">
        <v>0</v>
      </c>
      <c r="Z101" s="33">
        <v>0</v>
      </c>
      <c r="AA101" s="33">
        <v>0</v>
      </c>
      <c r="AB101" s="33"/>
      <c r="AC101" s="33">
        <v>0</v>
      </c>
      <c r="AD101" s="33">
        <v>0</v>
      </c>
      <c r="AE101" s="33">
        <v>0</v>
      </c>
      <c r="AF101" s="33">
        <v>0</v>
      </c>
      <c r="AG101" s="33">
        <v>0</v>
      </c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</row>
    <row r="102" spans="1:46" x14ac:dyDescent="0.2">
      <c r="A102" s="77">
        <v>42017</v>
      </c>
      <c r="B102" s="99">
        <v>0.38680555555555557</v>
      </c>
      <c r="C102" s="90" t="s">
        <v>84</v>
      </c>
      <c r="D102" s="79">
        <v>11488495</v>
      </c>
      <c r="E102" s="12" t="s">
        <v>22</v>
      </c>
      <c r="F102" s="90" t="s">
        <v>19</v>
      </c>
      <c r="G102" s="81">
        <v>0.01</v>
      </c>
      <c r="H102" s="33" t="s">
        <v>19</v>
      </c>
      <c r="I102" s="81">
        <v>4.0000000000000001E-3</v>
      </c>
      <c r="K102" s="161">
        <v>1.8599999999999998E-2</v>
      </c>
      <c r="L102" s="80" t="s">
        <v>19</v>
      </c>
      <c r="M102" s="81">
        <v>0.01</v>
      </c>
      <c r="N102" s="80" t="s">
        <v>19</v>
      </c>
      <c r="O102" s="81">
        <v>0.05</v>
      </c>
      <c r="Q102" s="14">
        <v>1</v>
      </c>
      <c r="R102" s="14">
        <v>1</v>
      </c>
      <c r="W102" s="33">
        <f t="shared" si="1"/>
        <v>0</v>
      </c>
      <c r="X102" s="33">
        <v>0</v>
      </c>
      <c r="Y102" s="33">
        <v>0</v>
      </c>
      <c r="Z102" s="33">
        <v>0</v>
      </c>
      <c r="AA102" s="33">
        <v>0</v>
      </c>
      <c r="AC102" s="33">
        <v>0</v>
      </c>
      <c r="AD102" s="33">
        <v>0</v>
      </c>
      <c r="AE102" s="33">
        <v>0</v>
      </c>
      <c r="AF102" s="33">
        <v>0</v>
      </c>
      <c r="AG102" s="33">
        <v>0</v>
      </c>
    </row>
    <row r="103" spans="1:46" x14ac:dyDescent="0.2">
      <c r="A103" s="77">
        <v>42030</v>
      </c>
      <c r="B103" s="99">
        <v>0.40208333333333335</v>
      </c>
      <c r="C103" s="90" t="s">
        <v>158</v>
      </c>
      <c r="D103" s="101">
        <v>11509105</v>
      </c>
      <c r="E103" s="12" t="s">
        <v>22</v>
      </c>
      <c r="F103" s="90" t="s">
        <v>19</v>
      </c>
      <c r="G103" s="81">
        <v>0.01</v>
      </c>
      <c r="H103" s="33" t="s">
        <v>19</v>
      </c>
      <c r="I103" s="81">
        <v>4.0000000000000001E-3</v>
      </c>
      <c r="J103" s="33"/>
      <c r="K103" s="161">
        <v>1.0200000000000001E-2</v>
      </c>
      <c r="L103" s="80" t="s">
        <v>19</v>
      </c>
      <c r="M103" s="81">
        <v>0.01</v>
      </c>
      <c r="N103" s="80" t="s">
        <v>19</v>
      </c>
      <c r="O103" s="81">
        <v>0.05</v>
      </c>
      <c r="P103" s="33"/>
      <c r="Q103" s="14">
        <v>1</v>
      </c>
      <c r="R103" s="14">
        <v>1</v>
      </c>
      <c r="S103" s="33"/>
      <c r="T103" s="33"/>
      <c r="U103" s="33"/>
      <c r="V103" s="33"/>
      <c r="W103" s="33">
        <f t="shared" si="1"/>
        <v>0</v>
      </c>
      <c r="X103" s="33">
        <v>0</v>
      </c>
      <c r="Y103" s="33">
        <v>0</v>
      </c>
      <c r="Z103" s="33">
        <v>0</v>
      </c>
      <c r="AA103" s="33">
        <v>0</v>
      </c>
      <c r="AB103" s="33"/>
      <c r="AC103" s="33">
        <v>0</v>
      </c>
      <c r="AD103" s="33">
        <v>0</v>
      </c>
      <c r="AE103" s="33">
        <v>0</v>
      </c>
      <c r="AF103" s="33">
        <v>0</v>
      </c>
      <c r="AG103" s="33">
        <v>0</v>
      </c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</row>
    <row r="104" spans="1:46" x14ac:dyDescent="0.2">
      <c r="A104" s="77">
        <v>42031</v>
      </c>
      <c r="B104" s="99">
        <v>0.4145833333333333</v>
      </c>
      <c r="C104" s="90" t="s">
        <v>84</v>
      </c>
      <c r="D104" s="79">
        <v>11488495</v>
      </c>
      <c r="E104" s="12" t="s">
        <v>22</v>
      </c>
      <c r="F104" s="90" t="s">
        <v>19</v>
      </c>
      <c r="G104" s="81">
        <v>0.01</v>
      </c>
      <c r="H104" s="33" t="s">
        <v>19</v>
      </c>
      <c r="I104" s="81">
        <v>4.0000000000000001E-3</v>
      </c>
      <c r="K104" s="161">
        <v>1.09E-2</v>
      </c>
      <c r="L104" s="80" t="s">
        <v>19</v>
      </c>
      <c r="M104" s="81">
        <v>0.01</v>
      </c>
      <c r="N104" s="80" t="s">
        <v>19</v>
      </c>
      <c r="O104" s="81">
        <v>0.05</v>
      </c>
      <c r="Q104" s="14">
        <v>1</v>
      </c>
      <c r="R104" s="14">
        <v>1</v>
      </c>
      <c r="W104" s="33">
        <f t="shared" si="1"/>
        <v>0</v>
      </c>
      <c r="X104" s="33">
        <v>0</v>
      </c>
      <c r="Y104" s="33">
        <v>0</v>
      </c>
      <c r="Z104" s="33">
        <v>0</v>
      </c>
      <c r="AA104" s="33">
        <v>0</v>
      </c>
      <c r="AC104" s="33">
        <v>0</v>
      </c>
      <c r="AD104" s="33">
        <v>0</v>
      </c>
      <c r="AE104" s="33">
        <v>0</v>
      </c>
      <c r="AF104" s="33">
        <v>0</v>
      </c>
      <c r="AG104" s="33">
        <v>0</v>
      </c>
    </row>
    <row r="105" spans="1:46" x14ac:dyDescent="0.2">
      <c r="A105" s="77">
        <v>42044</v>
      </c>
      <c r="B105" s="99">
        <v>0.3888888888888889</v>
      </c>
      <c r="C105" s="90" t="s">
        <v>158</v>
      </c>
      <c r="D105" s="101">
        <v>11509105</v>
      </c>
      <c r="E105" s="12" t="s">
        <v>22</v>
      </c>
      <c r="F105" s="90" t="s">
        <v>19</v>
      </c>
      <c r="G105" s="81">
        <v>0.01</v>
      </c>
      <c r="H105" s="33" t="s">
        <v>19</v>
      </c>
      <c r="I105" s="81">
        <v>4.0000000000000001E-3</v>
      </c>
      <c r="J105" s="90" t="s">
        <v>19</v>
      </c>
      <c r="K105" s="81">
        <v>0.01</v>
      </c>
      <c r="L105" s="80" t="s">
        <v>19</v>
      </c>
      <c r="M105" s="81">
        <v>0.01</v>
      </c>
      <c r="N105" s="80" t="s">
        <v>19</v>
      </c>
      <c r="O105" s="81">
        <v>0.05</v>
      </c>
      <c r="P105" s="33"/>
      <c r="Q105" s="14">
        <v>1</v>
      </c>
      <c r="R105" s="14">
        <v>1</v>
      </c>
      <c r="S105" s="33"/>
      <c r="T105" s="33"/>
      <c r="U105" s="33"/>
      <c r="V105" s="33"/>
      <c r="W105" s="33">
        <f t="shared" si="1"/>
        <v>0</v>
      </c>
      <c r="X105" s="33">
        <v>0</v>
      </c>
      <c r="Y105" s="33">
        <v>0</v>
      </c>
      <c r="Z105" s="33">
        <v>0</v>
      </c>
      <c r="AA105" s="33">
        <v>0</v>
      </c>
      <c r="AB105" s="33"/>
      <c r="AC105" s="33">
        <v>0</v>
      </c>
      <c r="AD105" s="33">
        <v>0</v>
      </c>
      <c r="AE105" s="33">
        <v>0</v>
      </c>
      <c r="AF105" s="33">
        <v>0</v>
      </c>
      <c r="AG105" s="33">
        <v>0</v>
      </c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</row>
    <row r="106" spans="1:46" x14ac:dyDescent="0.2">
      <c r="A106" s="77">
        <v>42045</v>
      </c>
      <c r="B106" s="99">
        <v>0.3979166666666667</v>
      </c>
      <c r="C106" s="90" t="s">
        <v>84</v>
      </c>
      <c r="D106" s="79">
        <v>11488495</v>
      </c>
      <c r="E106" s="12" t="s">
        <v>22</v>
      </c>
      <c r="F106" s="90" t="s">
        <v>19</v>
      </c>
      <c r="G106" s="81">
        <v>0.01</v>
      </c>
      <c r="H106" s="33" t="s">
        <v>19</v>
      </c>
      <c r="I106" s="81">
        <v>4.0000000000000001E-3</v>
      </c>
      <c r="J106" s="90" t="s">
        <v>19</v>
      </c>
      <c r="K106" s="81">
        <v>0.01</v>
      </c>
      <c r="L106" s="80" t="s">
        <v>19</v>
      </c>
      <c r="M106" s="81">
        <v>0.01</v>
      </c>
      <c r="N106" s="80" t="s">
        <v>19</v>
      </c>
      <c r="O106" s="81">
        <v>0.05</v>
      </c>
      <c r="Q106" s="14">
        <v>1</v>
      </c>
      <c r="R106" s="14">
        <v>1</v>
      </c>
      <c r="W106" s="33">
        <f t="shared" si="1"/>
        <v>0</v>
      </c>
      <c r="X106" s="33">
        <v>0</v>
      </c>
      <c r="Y106" s="33">
        <v>0</v>
      </c>
      <c r="Z106" s="33">
        <v>0</v>
      </c>
      <c r="AA106" s="33">
        <v>0</v>
      </c>
      <c r="AC106" s="33">
        <v>0</v>
      </c>
      <c r="AD106" s="33">
        <v>0</v>
      </c>
      <c r="AE106" s="33">
        <v>0</v>
      </c>
      <c r="AF106" s="33">
        <v>0</v>
      </c>
      <c r="AG106" s="33">
        <v>0</v>
      </c>
    </row>
    <row r="107" spans="1:46" x14ac:dyDescent="0.2">
      <c r="A107" s="77">
        <v>42058</v>
      </c>
      <c r="B107" s="99">
        <v>0.38958333333333334</v>
      </c>
      <c r="C107" s="90" t="s">
        <v>158</v>
      </c>
      <c r="D107" s="101">
        <v>11509105</v>
      </c>
      <c r="E107" s="12" t="s">
        <v>22</v>
      </c>
      <c r="F107" s="90" t="s">
        <v>19</v>
      </c>
      <c r="G107" s="81">
        <v>0.01</v>
      </c>
      <c r="H107" s="33" t="s">
        <v>19</v>
      </c>
      <c r="I107" s="81">
        <v>4.0000000000000001E-3</v>
      </c>
      <c r="J107" s="33"/>
      <c r="K107" s="161">
        <v>1.18E-2</v>
      </c>
      <c r="L107" s="80" t="s">
        <v>19</v>
      </c>
      <c r="M107" s="81">
        <v>0.01</v>
      </c>
      <c r="N107" s="80" t="s">
        <v>19</v>
      </c>
      <c r="O107" s="81">
        <v>0.05</v>
      </c>
      <c r="P107" s="33"/>
      <c r="Q107" s="14">
        <v>1</v>
      </c>
      <c r="R107" s="14">
        <v>1</v>
      </c>
      <c r="S107" s="33"/>
      <c r="T107" s="33"/>
      <c r="U107" s="33"/>
      <c r="V107" s="33"/>
      <c r="W107" s="33">
        <f t="shared" si="1"/>
        <v>0</v>
      </c>
      <c r="X107" s="33">
        <v>0</v>
      </c>
      <c r="Y107" s="33">
        <v>0</v>
      </c>
      <c r="Z107" s="33">
        <v>0</v>
      </c>
      <c r="AA107" s="33">
        <v>0</v>
      </c>
      <c r="AB107" s="33"/>
      <c r="AC107" s="33">
        <v>0</v>
      </c>
      <c r="AD107" s="33">
        <v>0</v>
      </c>
      <c r="AE107" s="33">
        <v>0</v>
      </c>
      <c r="AF107" s="33">
        <v>0</v>
      </c>
      <c r="AG107" s="33">
        <v>0</v>
      </c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</row>
    <row r="108" spans="1:46" x14ac:dyDescent="0.2">
      <c r="A108" s="77">
        <v>42059</v>
      </c>
      <c r="B108" s="99">
        <v>0.42499999999999999</v>
      </c>
      <c r="C108" s="90" t="s">
        <v>84</v>
      </c>
      <c r="D108" s="79">
        <v>11488495</v>
      </c>
      <c r="E108" s="12" t="s">
        <v>22</v>
      </c>
      <c r="F108" s="90" t="s">
        <v>19</v>
      </c>
      <c r="G108" s="81">
        <v>0.01</v>
      </c>
      <c r="H108" s="33" t="s">
        <v>19</v>
      </c>
      <c r="I108" s="81">
        <v>4.0000000000000001E-3</v>
      </c>
      <c r="K108" s="161">
        <v>1.3100000000000001E-2</v>
      </c>
      <c r="L108" s="80" t="s">
        <v>19</v>
      </c>
      <c r="M108" s="81">
        <v>0.01</v>
      </c>
      <c r="N108" s="80" t="s">
        <v>19</v>
      </c>
      <c r="O108" s="81">
        <v>0.05</v>
      </c>
      <c r="Q108" s="14">
        <v>1</v>
      </c>
      <c r="R108" s="14">
        <v>1</v>
      </c>
      <c r="W108" s="33">
        <f t="shared" si="1"/>
        <v>0</v>
      </c>
      <c r="X108" s="33">
        <v>0</v>
      </c>
      <c r="Y108" s="33">
        <v>0</v>
      </c>
      <c r="Z108" s="33">
        <v>0</v>
      </c>
      <c r="AA108" s="33">
        <v>0</v>
      </c>
      <c r="AC108" s="33">
        <v>0</v>
      </c>
      <c r="AD108" s="33">
        <v>0</v>
      </c>
      <c r="AE108" s="33">
        <v>0</v>
      </c>
      <c r="AF108" s="33">
        <v>0</v>
      </c>
      <c r="AG108" s="33">
        <v>0</v>
      </c>
    </row>
    <row r="109" spans="1:46" x14ac:dyDescent="0.2">
      <c r="A109" s="77">
        <v>42072</v>
      </c>
      <c r="B109" s="99">
        <v>0.42152777777777778</v>
      </c>
      <c r="C109" s="90" t="s">
        <v>158</v>
      </c>
      <c r="D109" s="101">
        <v>11509105</v>
      </c>
      <c r="E109" s="12" t="s">
        <v>22</v>
      </c>
      <c r="F109" s="90" t="s">
        <v>19</v>
      </c>
      <c r="G109" s="81">
        <v>0.01</v>
      </c>
      <c r="H109" s="33" t="s">
        <v>19</v>
      </c>
      <c r="I109" s="81">
        <v>4.0000000000000001E-3</v>
      </c>
      <c r="J109" s="90" t="s">
        <v>19</v>
      </c>
      <c r="K109" s="81">
        <v>0.01</v>
      </c>
      <c r="L109" s="80" t="s">
        <v>19</v>
      </c>
      <c r="M109" s="81">
        <v>0.01</v>
      </c>
      <c r="N109" s="80" t="s">
        <v>19</v>
      </c>
      <c r="O109" s="81">
        <v>0.05</v>
      </c>
      <c r="P109" s="33"/>
      <c r="Q109" s="14">
        <v>1</v>
      </c>
      <c r="R109" s="14">
        <v>1</v>
      </c>
      <c r="S109" s="33"/>
      <c r="T109" s="33"/>
      <c r="U109" s="33"/>
      <c r="V109" s="33"/>
      <c r="W109" s="33">
        <f t="shared" si="1"/>
        <v>0</v>
      </c>
      <c r="X109" s="33">
        <v>0</v>
      </c>
      <c r="Y109" s="33">
        <v>0</v>
      </c>
      <c r="Z109" s="33">
        <v>0</v>
      </c>
      <c r="AA109" s="33">
        <v>0</v>
      </c>
      <c r="AB109" s="33"/>
      <c r="AC109" s="33">
        <v>0</v>
      </c>
      <c r="AD109" s="33">
        <v>0</v>
      </c>
      <c r="AE109" s="33">
        <v>0</v>
      </c>
      <c r="AF109" s="33">
        <v>0</v>
      </c>
      <c r="AG109" s="33">
        <v>0</v>
      </c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</row>
    <row r="110" spans="1:46" x14ac:dyDescent="0.2">
      <c r="A110" s="77">
        <v>42073</v>
      </c>
      <c r="B110" s="99">
        <v>0.42569444444444443</v>
      </c>
      <c r="C110" s="90" t="s">
        <v>84</v>
      </c>
      <c r="D110" s="79">
        <v>11488495</v>
      </c>
      <c r="E110" s="12" t="s">
        <v>22</v>
      </c>
      <c r="F110" s="90" t="s">
        <v>19</v>
      </c>
      <c r="G110" s="81">
        <v>0.01</v>
      </c>
      <c r="H110" s="33" t="s">
        <v>19</v>
      </c>
      <c r="I110" s="81">
        <v>4.0000000000000001E-3</v>
      </c>
      <c r="J110" s="90" t="s">
        <v>19</v>
      </c>
      <c r="K110" s="81">
        <v>0.01</v>
      </c>
      <c r="L110" s="80" t="s">
        <v>19</v>
      </c>
      <c r="M110" s="81">
        <v>0.01</v>
      </c>
      <c r="N110" s="80" t="s">
        <v>19</v>
      </c>
      <c r="O110" s="81">
        <v>0.05</v>
      </c>
      <c r="Q110" s="14">
        <v>1</v>
      </c>
      <c r="R110" s="14">
        <v>1</v>
      </c>
      <c r="W110" s="33">
        <f t="shared" si="1"/>
        <v>0</v>
      </c>
      <c r="X110" s="33">
        <v>0</v>
      </c>
      <c r="Y110" s="33">
        <v>0</v>
      </c>
      <c r="Z110" s="33">
        <v>0</v>
      </c>
      <c r="AA110" s="33">
        <v>0</v>
      </c>
      <c r="AC110" s="33">
        <v>0</v>
      </c>
      <c r="AD110" s="33">
        <v>0</v>
      </c>
      <c r="AE110" s="33">
        <v>0</v>
      </c>
      <c r="AF110" s="33">
        <v>0</v>
      </c>
      <c r="AG110" s="33">
        <v>0</v>
      </c>
    </row>
    <row r="111" spans="1:46" x14ac:dyDescent="0.2">
      <c r="A111" s="77">
        <v>42086</v>
      </c>
      <c r="B111" s="99">
        <v>0.38611111111111113</v>
      </c>
      <c r="C111" s="90" t="s">
        <v>158</v>
      </c>
      <c r="D111" s="101">
        <v>11509105</v>
      </c>
      <c r="E111" s="12" t="s">
        <v>22</v>
      </c>
      <c r="F111" s="90" t="s">
        <v>19</v>
      </c>
      <c r="G111" s="81">
        <v>0.01</v>
      </c>
      <c r="H111" s="33" t="s">
        <v>19</v>
      </c>
      <c r="I111" s="81">
        <v>4.0000000000000001E-3</v>
      </c>
      <c r="K111" s="161">
        <v>1.44E-2</v>
      </c>
      <c r="L111" s="80" t="s">
        <v>19</v>
      </c>
      <c r="M111" s="81">
        <v>0.01</v>
      </c>
      <c r="N111" s="80" t="s">
        <v>19</v>
      </c>
      <c r="O111" s="81">
        <v>0.05</v>
      </c>
      <c r="Q111" s="14">
        <v>1</v>
      </c>
      <c r="R111" s="14">
        <v>1</v>
      </c>
      <c r="W111" s="33">
        <f t="shared" si="1"/>
        <v>0</v>
      </c>
      <c r="X111" s="33">
        <v>0</v>
      </c>
      <c r="Y111" s="33">
        <v>0</v>
      </c>
      <c r="Z111" s="33">
        <v>0</v>
      </c>
      <c r="AA111" s="33">
        <v>0</v>
      </c>
      <c r="AC111" s="33">
        <v>0</v>
      </c>
      <c r="AD111" s="33">
        <v>0</v>
      </c>
      <c r="AE111" s="33">
        <v>0</v>
      </c>
      <c r="AF111" s="33">
        <v>0</v>
      </c>
      <c r="AG111" s="33">
        <v>0</v>
      </c>
      <c r="AH111" s="29"/>
    </row>
    <row r="112" spans="1:46" x14ac:dyDescent="0.2">
      <c r="A112" s="77">
        <v>42087</v>
      </c>
      <c r="B112" s="99">
        <v>0.39027777777777778</v>
      </c>
      <c r="C112" s="90" t="s">
        <v>84</v>
      </c>
      <c r="D112" s="79">
        <v>11488495</v>
      </c>
      <c r="E112" s="12" t="s">
        <v>22</v>
      </c>
      <c r="F112" s="90" t="s">
        <v>19</v>
      </c>
      <c r="G112" s="81">
        <v>0.01</v>
      </c>
      <c r="H112" s="33" t="s">
        <v>19</v>
      </c>
      <c r="I112" s="81">
        <v>4.0000000000000001E-3</v>
      </c>
      <c r="J112" s="90" t="s">
        <v>19</v>
      </c>
      <c r="K112" s="81">
        <v>0.01</v>
      </c>
      <c r="L112" s="80" t="s">
        <v>19</v>
      </c>
      <c r="M112" s="81">
        <v>0.01</v>
      </c>
      <c r="N112" s="80" t="s">
        <v>19</v>
      </c>
      <c r="O112" s="81">
        <v>0.05</v>
      </c>
      <c r="Q112" s="14">
        <v>1</v>
      </c>
      <c r="R112" s="14">
        <v>1</v>
      </c>
      <c r="W112" s="33">
        <f t="shared" si="1"/>
        <v>0</v>
      </c>
      <c r="X112" s="33">
        <v>0</v>
      </c>
      <c r="Y112" s="33">
        <v>0</v>
      </c>
      <c r="Z112" s="33">
        <v>0</v>
      </c>
      <c r="AA112" s="33">
        <v>0</v>
      </c>
      <c r="AC112" s="33">
        <v>0</v>
      </c>
      <c r="AD112" s="33">
        <v>0</v>
      </c>
      <c r="AE112" s="33">
        <v>0</v>
      </c>
      <c r="AF112" s="33">
        <v>0</v>
      </c>
      <c r="AG112" s="33">
        <v>0</v>
      </c>
    </row>
    <row r="113" spans="1:46" x14ac:dyDescent="0.2">
      <c r="A113" s="69"/>
    </row>
    <row r="114" spans="1:46" ht="25.5" x14ac:dyDescent="0.2">
      <c r="A114" s="69"/>
      <c r="P114" s="102" t="s">
        <v>101</v>
      </c>
      <c r="Q114" s="14">
        <f>SUM(Q4:Q112)</f>
        <v>106</v>
      </c>
      <c r="R114" s="14">
        <f>SUM(R4:R112)</f>
        <v>106</v>
      </c>
      <c r="S114" s="33"/>
      <c r="T114" s="33">
        <f>SUM(T4:T112)</f>
        <v>3</v>
      </c>
      <c r="U114" s="33">
        <f>SUM(U4:U112)</f>
        <v>3</v>
      </c>
      <c r="V114" s="33"/>
      <c r="W114" s="33">
        <f>SUM(W4:W112)</f>
        <v>0</v>
      </c>
      <c r="X114" s="33">
        <f>SUM(X4:X112)</f>
        <v>1</v>
      </c>
      <c r="Y114" s="33">
        <f>SUM(Y4:Y112)</f>
        <v>4</v>
      </c>
      <c r="Z114" s="33">
        <f>SUM(Z4:Z112)</f>
        <v>0</v>
      </c>
      <c r="AA114" s="33">
        <f>SUM(AA4:AA112)</f>
        <v>0</v>
      </c>
      <c r="AB114" s="33"/>
      <c r="AC114" s="33">
        <f>SUM(AC4:AC112)</f>
        <v>0</v>
      </c>
      <c r="AD114" s="33">
        <f t="shared" ref="AD114:AG114" si="2">SUM(AD4:AD112)</f>
        <v>0</v>
      </c>
      <c r="AE114" s="33">
        <f t="shared" si="2"/>
        <v>0</v>
      </c>
      <c r="AF114" s="33">
        <f t="shared" si="2"/>
        <v>0</v>
      </c>
      <c r="AG114" s="33">
        <f t="shared" si="2"/>
        <v>0</v>
      </c>
      <c r="AH114" s="33"/>
      <c r="AI114" s="54" t="s">
        <v>71</v>
      </c>
      <c r="AJ114" s="33" t="s">
        <v>161</v>
      </c>
      <c r="AK114" s="150" t="s">
        <v>161</v>
      </c>
      <c r="AL114" s="150">
        <f>AVERAGE(AL4:AL112)</f>
        <v>2.8249999999999997E-2</v>
      </c>
      <c r="AM114" s="33" t="s">
        <v>161</v>
      </c>
      <c r="AN114" s="33" t="s">
        <v>161</v>
      </c>
      <c r="AO114" s="54" t="s">
        <v>71</v>
      </c>
      <c r="AP114" s="33" t="s">
        <v>161</v>
      </c>
      <c r="AQ114" s="33" t="s">
        <v>161</v>
      </c>
      <c r="AR114" s="33" t="s">
        <v>161</v>
      </c>
      <c r="AS114" s="33" t="s">
        <v>161</v>
      </c>
      <c r="AT114" s="33" t="s">
        <v>161</v>
      </c>
    </row>
    <row r="115" spans="1:46" x14ac:dyDescent="0.2">
      <c r="A115" s="69"/>
      <c r="AI115" s="54" t="s">
        <v>72</v>
      </c>
      <c r="AJ115" s="33">
        <f>MAX(AJ4:AJ112)</f>
        <v>0</v>
      </c>
      <c r="AK115" s="150">
        <f>MAX(AK4:AK112)</f>
        <v>0.01</v>
      </c>
      <c r="AL115" s="150">
        <f>MAX(AL4:AL112)</f>
        <v>3.6299999999999999E-2</v>
      </c>
      <c r="AM115" s="79">
        <f t="shared" ref="AM115:AN115" si="3">MAX(AM4:AM112)</f>
        <v>0</v>
      </c>
      <c r="AN115" s="79">
        <f t="shared" si="3"/>
        <v>0</v>
      </c>
      <c r="AO115" s="54" t="s">
        <v>72</v>
      </c>
      <c r="AP115" s="33">
        <f>MAX(AP4:AP58)</f>
        <v>0</v>
      </c>
      <c r="AQ115" s="33">
        <f>MAX(AQ4:AQ58)</f>
        <v>0</v>
      </c>
      <c r="AR115" s="33">
        <f>MAX(AR4:AR58)</f>
        <v>0</v>
      </c>
      <c r="AS115" s="33">
        <f>MAX(AS4:AS58)</f>
        <v>0</v>
      </c>
      <c r="AT115" s="33">
        <f>MAX(AT4:AT58)</f>
        <v>0</v>
      </c>
    </row>
    <row r="116" spans="1:46" x14ac:dyDescent="0.2">
      <c r="A116" s="69"/>
      <c r="AI116" s="54" t="s">
        <v>73</v>
      </c>
      <c r="AJ116" s="33">
        <f>MIN(AJ4:AJ112)</f>
        <v>0</v>
      </c>
      <c r="AK116" s="33">
        <f t="shared" ref="AK116" si="4">MIN(AK4:AK112)</f>
        <v>0.01</v>
      </c>
      <c r="AL116" s="150">
        <f>MIN(AL4:AL112)</f>
        <v>2.0199999999999999E-2</v>
      </c>
      <c r="AM116" s="79">
        <f t="shared" ref="AM116:AN116" si="5">MIN(AM4:AM112)</f>
        <v>0</v>
      </c>
      <c r="AN116" s="79">
        <f t="shared" si="5"/>
        <v>0</v>
      </c>
      <c r="AO116" s="54" t="s">
        <v>73</v>
      </c>
      <c r="AP116" s="33">
        <f>MIN(AP4:AP58)</f>
        <v>0</v>
      </c>
      <c r="AQ116" s="33">
        <f>MIN(AQ4:AQ58)</f>
        <v>0</v>
      </c>
      <c r="AR116" s="33">
        <f>MIN(AR4:AR58)</f>
        <v>0</v>
      </c>
      <c r="AS116" s="33">
        <f>MIN(AS4:AS58)</f>
        <v>0</v>
      </c>
      <c r="AT116" s="33">
        <f>MIN(AT4:AT58)</f>
        <v>0</v>
      </c>
    </row>
    <row r="117" spans="1:46" x14ac:dyDescent="0.2">
      <c r="A117" s="69"/>
    </row>
    <row r="118" spans="1:46" x14ac:dyDescent="0.2">
      <c r="A118" s="69"/>
    </row>
    <row r="119" spans="1:46" x14ac:dyDescent="0.2">
      <c r="A119" s="69"/>
    </row>
    <row r="120" spans="1:46" x14ac:dyDescent="0.2">
      <c r="A120" s="69"/>
    </row>
    <row r="121" spans="1:46" x14ac:dyDescent="0.2">
      <c r="A121" s="69"/>
    </row>
    <row r="122" spans="1:46" x14ac:dyDescent="0.2">
      <c r="A122" s="69"/>
    </row>
    <row r="123" spans="1:46" x14ac:dyDescent="0.2">
      <c r="A123" s="69"/>
    </row>
    <row r="124" spans="1:46" x14ac:dyDescent="0.2">
      <c r="A124" s="69"/>
    </row>
    <row r="125" spans="1:46" x14ac:dyDescent="0.2">
      <c r="A125" s="69"/>
    </row>
    <row r="126" spans="1:46" x14ac:dyDescent="0.2">
      <c r="A126" s="69"/>
    </row>
    <row r="127" spans="1:46" x14ac:dyDescent="0.2">
      <c r="A127" s="69"/>
    </row>
    <row r="128" spans="1:46" x14ac:dyDescent="0.2">
      <c r="A128" s="69"/>
    </row>
    <row r="129" spans="1:1" x14ac:dyDescent="0.2">
      <c r="A129" s="69"/>
    </row>
    <row r="130" spans="1:1" x14ac:dyDescent="0.2">
      <c r="A130" s="69"/>
    </row>
    <row r="131" spans="1:1" x14ac:dyDescent="0.2">
      <c r="A131" s="69"/>
    </row>
    <row r="132" spans="1:1" x14ac:dyDescent="0.2">
      <c r="A132" s="69"/>
    </row>
    <row r="133" spans="1:1" x14ac:dyDescent="0.2">
      <c r="A133" s="69"/>
    </row>
    <row r="134" spans="1:1" x14ac:dyDescent="0.2">
      <c r="A134" s="69"/>
    </row>
    <row r="135" spans="1:1" x14ac:dyDescent="0.2">
      <c r="A135" s="69"/>
    </row>
    <row r="136" spans="1:1" x14ac:dyDescent="0.2">
      <c r="A136" s="69"/>
    </row>
    <row r="137" spans="1:1" x14ac:dyDescent="0.2">
      <c r="A137" s="69"/>
    </row>
    <row r="138" spans="1:1" x14ac:dyDescent="0.2">
      <c r="A138" s="69"/>
    </row>
    <row r="139" spans="1:1" x14ac:dyDescent="0.2">
      <c r="A139" s="69"/>
    </row>
    <row r="140" spans="1:1" x14ac:dyDescent="0.2">
      <c r="A140" s="69"/>
    </row>
    <row r="141" spans="1:1" x14ac:dyDescent="0.2">
      <c r="A141" s="69"/>
    </row>
    <row r="142" spans="1:1" x14ac:dyDescent="0.2">
      <c r="A142" s="69"/>
    </row>
    <row r="143" spans="1:1" x14ac:dyDescent="0.2">
      <c r="A143" s="69"/>
    </row>
    <row r="144" spans="1:1" x14ac:dyDescent="0.2">
      <c r="A144" s="69"/>
    </row>
    <row r="145" spans="1:1" x14ac:dyDescent="0.2">
      <c r="A145" s="69"/>
    </row>
    <row r="146" spans="1:1" x14ac:dyDescent="0.2">
      <c r="A146" s="69"/>
    </row>
    <row r="147" spans="1:1" x14ac:dyDescent="0.2">
      <c r="A147" s="69"/>
    </row>
    <row r="148" spans="1:1" x14ac:dyDescent="0.2">
      <c r="A148" s="69"/>
    </row>
    <row r="149" spans="1:1" x14ac:dyDescent="0.2">
      <c r="A149" s="69"/>
    </row>
    <row r="150" spans="1:1" x14ac:dyDescent="0.2">
      <c r="A150" s="69"/>
    </row>
    <row r="151" spans="1:1" x14ac:dyDescent="0.2">
      <c r="A151" s="69"/>
    </row>
    <row r="152" spans="1:1" x14ac:dyDescent="0.2">
      <c r="A152" s="69"/>
    </row>
    <row r="153" spans="1:1" x14ac:dyDescent="0.2">
      <c r="A153" s="69"/>
    </row>
    <row r="154" spans="1:1" x14ac:dyDescent="0.2">
      <c r="A154" s="69"/>
    </row>
    <row r="155" spans="1:1" x14ac:dyDescent="0.2">
      <c r="A155" s="69"/>
    </row>
    <row r="156" spans="1:1" x14ac:dyDescent="0.2">
      <c r="A156" s="69"/>
    </row>
    <row r="157" spans="1:1" x14ac:dyDescent="0.2">
      <c r="A157" s="69"/>
    </row>
    <row r="158" spans="1:1" x14ac:dyDescent="0.2">
      <c r="A158" s="69"/>
    </row>
    <row r="159" spans="1:1" x14ac:dyDescent="0.2">
      <c r="A159" s="69"/>
    </row>
    <row r="160" spans="1:1" x14ac:dyDescent="0.2">
      <c r="A160" s="69"/>
    </row>
    <row r="161" spans="1:1" x14ac:dyDescent="0.2">
      <c r="A161" s="69"/>
    </row>
    <row r="162" spans="1:1" x14ac:dyDescent="0.2">
      <c r="A162" s="69"/>
    </row>
    <row r="163" spans="1:1" x14ac:dyDescent="0.2">
      <c r="A163" s="69"/>
    </row>
    <row r="164" spans="1:1" x14ac:dyDescent="0.2">
      <c r="A164" s="69"/>
    </row>
    <row r="165" spans="1:1" x14ac:dyDescent="0.2">
      <c r="A165" s="69"/>
    </row>
    <row r="166" spans="1:1" x14ac:dyDescent="0.2">
      <c r="A166" s="69"/>
    </row>
    <row r="167" spans="1:1" x14ac:dyDescent="0.2">
      <c r="A167" s="69"/>
    </row>
    <row r="168" spans="1:1" x14ac:dyDescent="0.2">
      <c r="A168" s="69"/>
    </row>
    <row r="169" spans="1:1" x14ac:dyDescent="0.2">
      <c r="A169" s="69"/>
    </row>
    <row r="170" spans="1:1" x14ac:dyDescent="0.2">
      <c r="A170" s="69"/>
    </row>
    <row r="171" spans="1:1" x14ac:dyDescent="0.2">
      <c r="A171" s="69"/>
    </row>
    <row r="172" spans="1:1" x14ac:dyDescent="0.2">
      <c r="A172" s="69"/>
    </row>
    <row r="173" spans="1:1" x14ac:dyDescent="0.2">
      <c r="A173" s="69"/>
    </row>
    <row r="174" spans="1:1" x14ac:dyDescent="0.2">
      <c r="A174" s="69"/>
    </row>
    <row r="175" spans="1:1" x14ac:dyDescent="0.2">
      <c r="A175" s="69"/>
    </row>
    <row r="176" spans="1:1" x14ac:dyDescent="0.2">
      <c r="A176" s="69"/>
    </row>
    <row r="177" spans="1:1" x14ac:dyDescent="0.2">
      <c r="A177" s="69"/>
    </row>
    <row r="178" spans="1:1" x14ac:dyDescent="0.2">
      <c r="A178" s="69"/>
    </row>
    <row r="179" spans="1:1" x14ac:dyDescent="0.2">
      <c r="A179" s="69"/>
    </row>
    <row r="180" spans="1:1" x14ac:dyDescent="0.2">
      <c r="A180" s="69"/>
    </row>
    <row r="181" spans="1:1" x14ac:dyDescent="0.2">
      <c r="A181" s="69"/>
    </row>
    <row r="182" spans="1:1" x14ac:dyDescent="0.2">
      <c r="A182" s="69"/>
    </row>
    <row r="183" spans="1:1" x14ac:dyDescent="0.2">
      <c r="A183" s="69"/>
    </row>
    <row r="184" spans="1:1" x14ac:dyDescent="0.2">
      <c r="A184" s="69"/>
    </row>
    <row r="185" spans="1:1" x14ac:dyDescent="0.2">
      <c r="A185" s="69"/>
    </row>
    <row r="186" spans="1:1" x14ac:dyDescent="0.2">
      <c r="A186" s="69"/>
    </row>
    <row r="187" spans="1:1" x14ac:dyDescent="0.2">
      <c r="A187" s="69"/>
    </row>
    <row r="188" spans="1:1" x14ac:dyDescent="0.2">
      <c r="A188" s="69"/>
    </row>
    <row r="189" spans="1:1" x14ac:dyDescent="0.2">
      <c r="A189" s="69"/>
    </row>
    <row r="190" spans="1:1" x14ac:dyDescent="0.2">
      <c r="A190" s="69"/>
    </row>
    <row r="191" spans="1:1" x14ac:dyDescent="0.2">
      <c r="A191" s="69"/>
    </row>
    <row r="192" spans="1:1" x14ac:dyDescent="0.2">
      <c r="A192" s="69"/>
    </row>
    <row r="193" spans="1:1" x14ac:dyDescent="0.2">
      <c r="A193" s="69"/>
    </row>
    <row r="194" spans="1:1" x14ac:dyDescent="0.2">
      <c r="A194" s="69"/>
    </row>
    <row r="195" spans="1:1" x14ac:dyDescent="0.2">
      <c r="A195" s="69"/>
    </row>
    <row r="196" spans="1:1" x14ac:dyDescent="0.2">
      <c r="A196" s="69"/>
    </row>
    <row r="197" spans="1:1" x14ac:dyDescent="0.2">
      <c r="A197" s="69"/>
    </row>
    <row r="198" spans="1:1" x14ac:dyDescent="0.2">
      <c r="A198" s="69"/>
    </row>
    <row r="199" spans="1:1" x14ac:dyDescent="0.2">
      <c r="A199" s="69"/>
    </row>
    <row r="200" spans="1:1" x14ac:dyDescent="0.2">
      <c r="A200" s="69"/>
    </row>
    <row r="201" spans="1:1" x14ac:dyDescent="0.2">
      <c r="A201" s="69"/>
    </row>
    <row r="202" spans="1:1" x14ac:dyDescent="0.2">
      <c r="A202" s="69"/>
    </row>
    <row r="203" spans="1:1" x14ac:dyDescent="0.2">
      <c r="A203" s="69"/>
    </row>
    <row r="204" spans="1:1" x14ac:dyDescent="0.2">
      <c r="A204" s="69"/>
    </row>
    <row r="205" spans="1:1" x14ac:dyDescent="0.2">
      <c r="A205" s="69"/>
    </row>
    <row r="206" spans="1:1" x14ac:dyDescent="0.2">
      <c r="A206" s="69"/>
    </row>
    <row r="207" spans="1:1" x14ac:dyDescent="0.2">
      <c r="A207" s="69"/>
    </row>
    <row r="208" spans="1:1" x14ac:dyDescent="0.2">
      <c r="A208" s="69"/>
    </row>
    <row r="209" spans="1:1" x14ac:dyDescent="0.2">
      <c r="A209" s="69"/>
    </row>
    <row r="210" spans="1:1" x14ac:dyDescent="0.2">
      <c r="A210" s="69"/>
    </row>
    <row r="211" spans="1:1" x14ac:dyDescent="0.2">
      <c r="A211" s="69"/>
    </row>
    <row r="212" spans="1:1" x14ac:dyDescent="0.2">
      <c r="A212" s="69"/>
    </row>
    <row r="213" spans="1:1" x14ac:dyDescent="0.2">
      <c r="A213" s="69"/>
    </row>
    <row r="214" spans="1:1" x14ac:dyDescent="0.2">
      <c r="A214" s="69"/>
    </row>
    <row r="447" spans="1:1" x14ac:dyDescent="0.2">
      <c r="A447" s="69"/>
    </row>
  </sheetData>
  <sortState ref="A4:AT112">
    <sortCondition ref="A4:A112"/>
  </sortState>
  <customSheetViews>
    <customSheetView guid="{1D75F8A4-1BC6-460E-956D-527D312C5D8D}">
      <selection activeCell="N45" sqref="N45"/>
      <pageMargins left="0.7" right="0.7" top="0.75" bottom="0.75" header="0.3" footer="0.3"/>
    </customSheetView>
  </customSheetViews>
  <mergeCells count="4">
    <mergeCell ref="W2:AA2"/>
    <mergeCell ref="AC2:AG2"/>
    <mergeCell ref="AJ2:AN2"/>
    <mergeCell ref="AP2:AT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111"/>
  <sheetViews>
    <sheetView topLeftCell="G88" workbookViewId="0">
      <selection activeCell="O111" sqref="O111"/>
    </sheetView>
  </sheetViews>
  <sheetFormatPr defaultColWidth="9.140625" defaultRowHeight="12.75" x14ac:dyDescent="0.2"/>
  <cols>
    <col min="1" max="1" width="10.140625" style="51" bestFit="1" customWidth="1"/>
    <col min="2" max="2" width="13" style="16" bestFit="1" customWidth="1"/>
    <col min="3" max="3" width="9.140625" style="16"/>
    <col min="4" max="4" width="16.5703125" style="16" customWidth="1"/>
    <col min="5" max="5" width="20.7109375" style="16" customWidth="1"/>
    <col min="6" max="6" width="4.42578125" style="10" customWidth="1"/>
    <col min="7" max="7" width="20.5703125" style="16" customWidth="1"/>
    <col min="8" max="8" width="9.140625" style="15" bestFit="1" customWidth="1"/>
    <col min="9" max="9" width="18.140625" style="16" customWidth="1"/>
    <col min="10" max="10" width="10.140625" style="10" customWidth="1"/>
    <col min="11" max="11" width="11.7109375" style="14" customWidth="1"/>
    <col min="12" max="12" width="16.5703125" style="14" customWidth="1"/>
    <col min="13" max="13" width="10.28515625" style="10" customWidth="1"/>
    <col min="14" max="14" width="17.5703125" style="10" customWidth="1"/>
    <col min="15" max="15" width="17.28515625" style="10" customWidth="1"/>
    <col min="16" max="17" width="9.140625" style="10"/>
    <col min="18" max="18" width="11.28515625" style="10" customWidth="1"/>
    <col min="19" max="19" width="11.7109375" style="10" customWidth="1"/>
    <col min="20" max="16384" width="9.140625" style="10"/>
  </cols>
  <sheetData>
    <row r="1" spans="1:19" s="44" customFormat="1" ht="51" x14ac:dyDescent="0.2">
      <c r="A1" s="50" t="s">
        <v>21</v>
      </c>
      <c r="B1" s="41" t="s">
        <v>14</v>
      </c>
      <c r="C1" s="41" t="s">
        <v>13</v>
      </c>
      <c r="D1" s="41" t="s">
        <v>78</v>
      </c>
      <c r="E1" s="41" t="s">
        <v>15</v>
      </c>
      <c r="G1" s="52" t="s">
        <v>92</v>
      </c>
      <c r="H1" s="15"/>
      <c r="I1" s="52" t="s">
        <v>93</v>
      </c>
      <c r="K1" s="43" t="s">
        <v>76</v>
      </c>
      <c r="L1" s="43" t="s">
        <v>77</v>
      </c>
      <c r="M1" s="43"/>
      <c r="N1" s="42" t="s">
        <v>94</v>
      </c>
      <c r="O1" s="42" t="s">
        <v>95</v>
      </c>
      <c r="Q1" s="10"/>
      <c r="R1" s="42" t="s">
        <v>96</v>
      </c>
      <c r="S1" s="42" t="s">
        <v>97</v>
      </c>
    </row>
    <row r="2" spans="1:19" s="33" customFormat="1" x14ac:dyDescent="0.2">
      <c r="A2" s="103">
        <v>41344</v>
      </c>
      <c r="B2" s="104">
        <v>0.35694444444444445</v>
      </c>
      <c r="C2" s="105" t="s">
        <v>113</v>
      </c>
      <c r="D2" s="106">
        <v>421056121452000</v>
      </c>
      <c r="E2" s="33" t="s">
        <v>114</v>
      </c>
      <c r="F2" s="105" t="s">
        <v>19</v>
      </c>
      <c r="G2" s="152">
        <v>8</v>
      </c>
      <c r="H2" s="105" t="s">
        <v>19</v>
      </c>
      <c r="I2" s="152">
        <v>5</v>
      </c>
      <c r="K2" s="12">
        <v>1</v>
      </c>
      <c r="L2" s="12">
        <v>1</v>
      </c>
      <c r="M2" s="12"/>
      <c r="N2" s="12">
        <v>0</v>
      </c>
      <c r="O2" s="12">
        <v>0</v>
      </c>
    </row>
    <row r="3" spans="1:19" s="33" customFormat="1" x14ac:dyDescent="0.2">
      <c r="A3" s="103">
        <v>41345</v>
      </c>
      <c r="B3" s="104">
        <v>0.3756944444444445</v>
      </c>
      <c r="C3" s="105" t="s">
        <v>113</v>
      </c>
      <c r="D3" s="106">
        <v>421056121452000</v>
      </c>
      <c r="E3" s="33" t="s">
        <v>114</v>
      </c>
      <c r="F3" s="105" t="s">
        <v>19</v>
      </c>
      <c r="G3" s="152">
        <v>8</v>
      </c>
      <c r="H3" s="105" t="s">
        <v>19</v>
      </c>
      <c r="I3" s="152">
        <v>5</v>
      </c>
      <c r="K3" s="12">
        <v>1</v>
      </c>
      <c r="L3" s="12">
        <v>1</v>
      </c>
      <c r="M3" s="12"/>
      <c r="N3" s="12">
        <v>0</v>
      </c>
      <c r="O3" s="12">
        <v>0</v>
      </c>
    </row>
    <row r="4" spans="1:19" s="33" customFormat="1" x14ac:dyDescent="0.2">
      <c r="A4" s="103">
        <v>41346</v>
      </c>
      <c r="B4" s="104">
        <v>0.31319444444444444</v>
      </c>
      <c r="C4" s="105" t="s">
        <v>113</v>
      </c>
      <c r="D4" s="106">
        <v>421056121452000</v>
      </c>
      <c r="E4" s="33" t="s">
        <v>114</v>
      </c>
      <c r="F4" s="105" t="s">
        <v>19</v>
      </c>
      <c r="G4" s="152">
        <v>8</v>
      </c>
      <c r="H4" s="105" t="s">
        <v>19</v>
      </c>
      <c r="I4" s="152">
        <v>5</v>
      </c>
      <c r="K4" s="12">
        <v>1</v>
      </c>
      <c r="L4" s="12">
        <v>1</v>
      </c>
      <c r="M4" s="12"/>
      <c r="N4" s="12">
        <v>0</v>
      </c>
      <c r="O4" s="12">
        <v>0</v>
      </c>
    </row>
    <row r="5" spans="1:19" s="33" customFormat="1" x14ac:dyDescent="0.2">
      <c r="A5" s="103">
        <v>41358</v>
      </c>
      <c r="B5" s="104">
        <v>0.54583333333333328</v>
      </c>
      <c r="C5" s="105" t="s">
        <v>113</v>
      </c>
      <c r="D5" s="106">
        <v>421056121452000</v>
      </c>
      <c r="E5" s="33" t="s">
        <v>114</v>
      </c>
      <c r="F5" s="105" t="s">
        <v>19</v>
      </c>
      <c r="G5" s="152">
        <v>7.2</v>
      </c>
      <c r="H5" s="105" t="s">
        <v>19</v>
      </c>
      <c r="I5" s="152">
        <v>4.5</v>
      </c>
      <c r="K5" s="12">
        <v>1</v>
      </c>
      <c r="L5" s="12">
        <v>1</v>
      </c>
      <c r="M5" s="12"/>
      <c r="N5" s="12">
        <v>0</v>
      </c>
      <c r="O5" s="12">
        <v>0</v>
      </c>
    </row>
    <row r="6" spans="1:19" s="33" customFormat="1" x14ac:dyDescent="0.2">
      <c r="A6" s="103">
        <v>41359</v>
      </c>
      <c r="B6" s="104">
        <v>0.36041666666666666</v>
      </c>
      <c r="C6" s="105" t="s">
        <v>113</v>
      </c>
      <c r="D6" s="106">
        <v>421056121452000</v>
      </c>
      <c r="E6" s="33" t="s">
        <v>114</v>
      </c>
      <c r="F6" s="105"/>
      <c r="G6" s="153">
        <v>7.7</v>
      </c>
      <c r="H6" s="105" t="s">
        <v>19</v>
      </c>
      <c r="I6" s="152">
        <v>4.7</v>
      </c>
      <c r="K6" s="12">
        <v>1</v>
      </c>
      <c r="L6" s="12">
        <v>1</v>
      </c>
      <c r="M6" s="12"/>
      <c r="N6" s="12">
        <v>1</v>
      </c>
      <c r="O6" s="12">
        <v>0</v>
      </c>
      <c r="R6" s="150">
        <v>7.7</v>
      </c>
    </row>
    <row r="7" spans="1:19" s="33" customFormat="1" x14ac:dyDescent="0.2">
      <c r="A7" s="103">
        <v>41360</v>
      </c>
      <c r="B7" s="104">
        <v>0.36319444444444443</v>
      </c>
      <c r="C7" s="105" t="s">
        <v>113</v>
      </c>
      <c r="D7" s="106">
        <v>421056121452000</v>
      </c>
      <c r="E7" s="33" t="s">
        <v>114</v>
      </c>
      <c r="F7" s="105" t="s">
        <v>19</v>
      </c>
      <c r="G7" s="152">
        <v>7.5</v>
      </c>
      <c r="H7" s="105" t="s">
        <v>19</v>
      </c>
      <c r="I7" s="152">
        <v>4.7</v>
      </c>
      <c r="K7" s="12">
        <v>1</v>
      </c>
      <c r="L7" s="12">
        <v>1</v>
      </c>
      <c r="M7" s="12"/>
      <c r="N7" s="12">
        <v>0</v>
      </c>
      <c r="O7" s="12">
        <v>0</v>
      </c>
    </row>
    <row r="8" spans="1:19" s="33" customFormat="1" x14ac:dyDescent="0.2">
      <c r="A8" s="103">
        <v>41372</v>
      </c>
      <c r="B8" s="104">
        <v>0.74305555555555547</v>
      </c>
      <c r="C8" s="105" t="s">
        <v>113</v>
      </c>
      <c r="D8" s="106">
        <v>421056121452000</v>
      </c>
      <c r="E8" s="33" t="s">
        <v>114</v>
      </c>
      <c r="F8" s="105" t="s">
        <v>19</v>
      </c>
      <c r="G8" s="152">
        <v>7.2</v>
      </c>
      <c r="H8" s="105" t="s">
        <v>19</v>
      </c>
      <c r="I8" s="152">
        <v>4.5</v>
      </c>
      <c r="K8" s="12">
        <v>1</v>
      </c>
      <c r="L8" s="12">
        <v>1</v>
      </c>
      <c r="M8" s="12"/>
      <c r="N8" s="12">
        <v>0</v>
      </c>
      <c r="O8" s="12">
        <v>0</v>
      </c>
    </row>
    <row r="9" spans="1:19" s="33" customFormat="1" x14ac:dyDescent="0.2">
      <c r="A9" s="103">
        <v>41373</v>
      </c>
      <c r="B9" s="104">
        <v>0.65277777777777779</v>
      </c>
      <c r="C9" s="105" t="s">
        <v>113</v>
      </c>
      <c r="D9" s="106">
        <v>421056121452000</v>
      </c>
      <c r="E9" s="33" t="s">
        <v>114</v>
      </c>
      <c r="F9" s="105" t="s">
        <v>19</v>
      </c>
      <c r="G9" s="152">
        <v>7.2</v>
      </c>
      <c r="H9" s="105" t="s">
        <v>19</v>
      </c>
      <c r="I9" s="152">
        <v>4.5</v>
      </c>
      <c r="K9" s="12">
        <v>1</v>
      </c>
      <c r="L9" s="12">
        <v>1</v>
      </c>
      <c r="M9" s="12"/>
      <c r="N9" s="12">
        <v>0</v>
      </c>
      <c r="O9" s="12">
        <v>0</v>
      </c>
    </row>
    <row r="10" spans="1:19" s="33" customFormat="1" x14ac:dyDescent="0.2">
      <c r="A10" s="103">
        <v>41387</v>
      </c>
      <c r="B10" s="104">
        <v>0.71527777777777779</v>
      </c>
      <c r="C10" s="105" t="s">
        <v>113</v>
      </c>
      <c r="D10" s="106">
        <v>421056121452000</v>
      </c>
      <c r="E10" s="33" t="s">
        <v>114</v>
      </c>
      <c r="F10" s="105" t="s">
        <v>19</v>
      </c>
      <c r="G10" s="152">
        <v>8</v>
      </c>
      <c r="H10" s="105" t="s">
        <v>19</v>
      </c>
      <c r="I10" s="152">
        <v>5</v>
      </c>
      <c r="K10" s="12">
        <v>1</v>
      </c>
      <c r="L10" s="12">
        <v>1</v>
      </c>
      <c r="M10" s="12"/>
      <c r="N10" s="12">
        <v>0</v>
      </c>
      <c r="O10" s="12">
        <v>0</v>
      </c>
    </row>
    <row r="11" spans="1:19" s="33" customFormat="1" x14ac:dyDescent="0.2">
      <c r="A11" s="103">
        <v>41388</v>
      </c>
      <c r="B11" s="104">
        <v>0.6875</v>
      </c>
      <c r="C11" s="105" t="s">
        <v>113</v>
      </c>
      <c r="D11" s="106">
        <v>421056121452000</v>
      </c>
      <c r="E11" s="33" t="s">
        <v>114</v>
      </c>
      <c r="F11" s="105" t="s">
        <v>19</v>
      </c>
      <c r="G11" s="152">
        <v>7.2</v>
      </c>
      <c r="H11" s="105" t="s">
        <v>19</v>
      </c>
      <c r="I11" s="152">
        <v>4.5</v>
      </c>
      <c r="K11" s="12">
        <v>1</v>
      </c>
      <c r="L11" s="12">
        <v>1</v>
      </c>
      <c r="M11" s="12"/>
      <c r="N11" s="12">
        <v>0</v>
      </c>
      <c r="O11" s="12">
        <v>0</v>
      </c>
    </row>
    <row r="12" spans="1:19" s="33" customFormat="1" x14ac:dyDescent="0.2">
      <c r="A12" s="103">
        <v>41400</v>
      </c>
      <c r="B12" s="104">
        <v>0.74513888888888891</v>
      </c>
      <c r="C12" s="105" t="s">
        <v>113</v>
      </c>
      <c r="D12" s="106">
        <v>421056121452000</v>
      </c>
      <c r="E12" s="33" t="s">
        <v>114</v>
      </c>
      <c r="F12" s="105" t="s">
        <v>19</v>
      </c>
      <c r="G12" s="152">
        <v>7.2</v>
      </c>
      <c r="H12" s="105" t="s">
        <v>19</v>
      </c>
      <c r="I12" s="152">
        <v>4.5</v>
      </c>
      <c r="K12" s="12">
        <v>1</v>
      </c>
      <c r="L12" s="12">
        <v>1</v>
      </c>
      <c r="M12" s="12"/>
      <c r="N12" s="12">
        <v>0</v>
      </c>
      <c r="O12" s="12">
        <v>0</v>
      </c>
    </row>
    <row r="13" spans="1:19" s="33" customFormat="1" x14ac:dyDescent="0.2">
      <c r="A13" s="103">
        <v>41414</v>
      </c>
      <c r="B13" s="104">
        <v>0.75416666666666676</v>
      </c>
      <c r="C13" s="105" t="s">
        <v>113</v>
      </c>
      <c r="D13" s="106">
        <v>421056121452000</v>
      </c>
      <c r="E13" s="33" t="s">
        <v>114</v>
      </c>
      <c r="F13" s="105" t="s">
        <v>19</v>
      </c>
      <c r="G13" s="152">
        <v>7</v>
      </c>
      <c r="H13" s="105" t="s">
        <v>19</v>
      </c>
      <c r="I13" s="152">
        <v>4.4000000000000004</v>
      </c>
      <c r="K13" s="12">
        <v>1</v>
      </c>
      <c r="L13" s="12">
        <v>1</v>
      </c>
      <c r="M13" s="12"/>
      <c r="N13" s="12">
        <v>0</v>
      </c>
      <c r="O13" s="12">
        <v>0</v>
      </c>
    </row>
    <row r="14" spans="1:19" s="33" customFormat="1" x14ac:dyDescent="0.2">
      <c r="A14" s="103">
        <v>41415</v>
      </c>
      <c r="B14" s="104">
        <v>0.6875</v>
      </c>
      <c r="C14" s="105" t="s">
        <v>113</v>
      </c>
      <c r="D14" s="106">
        <v>421056121452000</v>
      </c>
      <c r="E14" s="33" t="s">
        <v>114</v>
      </c>
      <c r="F14" s="105" t="s">
        <v>19</v>
      </c>
      <c r="G14" s="152">
        <v>8</v>
      </c>
      <c r="H14" s="105" t="s">
        <v>19</v>
      </c>
      <c r="I14" s="152">
        <v>5</v>
      </c>
      <c r="K14" s="12">
        <v>1</v>
      </c>
      <c r="L14" s="12">
        <v>1</v>
      </c>
      <c r="M14" s="12"/>
      <c r="N14" s="12">
        <v>0</v>
      </c>
      <c r="O14" s="12">
        <v>0</v>
      </c>
    </row>
    <row r="15" spans="1:19" s="33" customFormat="1" x14ac:dyDescent="0.2">
      <c r="A15" s="103">
        <v>41428</v>
      </c>
      <c r="B15" s="104">
        <v>0.72916666666666663</v>
      </c>
      <c r="C15" s="105" t="s">
        <v>113</v>
      </c>
      <c r="D15" s="106">
        <v>421056121452000</v>
      </c>
      <c r="E15" s="33" t="s">
        <v>114</v>
      </c>
      <c r="F15" s="105" t="s">
        <v>19</v>
      </c>
      <c r="G15" s="152">
        <v>8</v>
      </c>
      <c r="H15" s="105" t="s">
        <v>19</v>
      </c>
      <c r="I15" s="152">
        <v>5</v>
      </c>
      <c r="K15" s="12">
        <v>1</v>
      </c>
      <c r="L15" s="12">
        <v>1</v>
      </c>
      <c r="M15" s="12"/>
      <c r="N15" s="12">
        <v>0</v>
      </c>
      <c r="O15" s="12">
        <v>0</v>
      </c>
    </row>
    <row r="16" spans="1:19" s="33" customFormat="1" x14ac:dyDescent="0.2">
      <c r="A16" s="103">
        <v>41429</v>
      </c>
      <c r="B16" s="104">
        <v>0.6875</v>
      </c>
      <c r="C16" s="105" t="s">
        <v>113</v>
      </c>
      <c r="D16" s="106">
        <v>421056121452000</v>
      </c>
      <c r="E16" s="33" t="s">
        <v>114</v>
      </c>
      <c r="F16" s="105" t="s">
        <v>19</v>
      </c>
      <c r="G16" s="152">
        <v>7.2</v>
      </c>
      <c r="H16" s="105" t="s">
        <v>19</v>
      </c>
      <c r="I16" s="152">
        <v>4.5</v>
      </c>
      <c r="K16" s="12">
        <v>1</v>
      </c>
      <c r="L16" s="12">
        <v>1</v>
      </c>
      <c r="M16" s="12"/>
      <c r="N16" s="12">
        <v>0</v>
      </c>
      <c r="O16" s="12">
        <v>0</v>
      </c>
    </row>
    <row r="17" spans="1:15" s="33" customFormat="1" x14ac:dyDescent="0.2">
      <c r="A17" s="103">
        <v>41442</v>
      </c>
      <c r="B17" s="104">
        <v>0.74305555555555547</v>
      </c>
      <c r="C17" s="105" t="s">
        <v>113</v>
      </c>
      <c r="D17" s="106">
        <v>421056121452000</v>
      </c>
      <c r="E17" s="33" t="s">
        <v>114</v>
      </c>
      <c r="F17" s="105" t="s">
        <v>19</v>
      </c>
      <c r="G17" s="152">
        <v>7.7</v>
      </c>
      <c r="H17" s="105" t="s">
        <v>19</v>
      </c>
      <c r="I17" s="152">
        <v>4.8</v>
      </c>
      <c r="K17" s="12">
        <v>1</v>
      </c>
      <c r="L17" s="12">
        <v>1</v>
      </c>
      <c r="M17" s="12"/>
      <c r="N17" s="12">
        <v>0</v>
      </c>
      <c r="O17" s="12">
        <v>0</v>
      </c>
    </row>
    <row r="18" spans="1:15" s="33" customFormat="1" x14ac:dyDescent="0.2">
      <c r="A18" s="103">
        <v>41443</v>
      </c>
      <c r="B18" s="104">
        <v>0.67708333333333337</v>
      </c>
      <c r="C18" s="105" t="s">
        <v>113</v>
      </c>
      <c r="D18" s="106">
        <v>421056121452000</v>
      </c>
      <c r="E18" s="33" t="s">
        <v>114</v>
      </c>
      <c r="F18" s="105" t="s">
        <v>19</v>
      </c>
      <c r="G18" s="152">
        <v>7.2</v>
      </c>
      <c r="H18" s="105" t="s">
        <v>19</v>
      </c>
      <c r="I18" s="152">
        <v>4.5</v>
      </c>
      <c r="K18" s="12">
        <v>1</v>
      </c>
      <c r="L18" s="12">
        <v>1</v>
      </c>
      <c r="M18" s="12"/>
      <c r="N18" s="12">
        <v>0</v>
      </c>
      <c r="O18" s="12">
        <v>0</v>
      </c>
    </row>
    <row r="19" spans="1:15" s="33" customFormat="1" x14ac:dyDescent="0.2">
      <c r="A19" s="103">
        <v>41456</v>
      </c>
      <c r="B19" s="104">
        <v>0.74583333333333324</v>
      </c>
      <c r="C19" s="105" t="s">
        <v>113</v>
      </c>
      <c r="D19" s="106">
        <v>421056121452000</v>
      </c>
      <c r="E19" s="33" t="s">
        <v>114</v>
      </c>
      <c r="F19" s="105" t="s">
        <v>19</v>
      </c>
      <c r="G19" s="152">
        <v>7.2</v>
      </c>
      <c r="H19" s="105" t="s">
        <v>19</v>
      </c>
      <c r="I19" s="152">
        <v>4.5</v>
      </c>
      <c r="K19" s="12">
        <v>1</v>
      </c>
      <c r="L19" s="12">
        <v>1</v>
      </c>
      <c r="M19" s="12"/>
      <c r="N19" s="12">
        <v>0</v>
      </c>
      <c r="O19" s="12">
        <v>0</v>
      </c>
    </row>
    <row r="20" spans="1:15" s="33" customFormat="1" x14ac:dyDescent="0.2">
      <c r="A20" s="103">
        <v>41457</v>
      </c>
      <c r="B20" s="104">
        <v>0.72222222222222221</v>
      </c>
      <c r="C20" s="105" t="s">
        <v>113</v>
      </c>
      <c r="D20" s="106">
        <v>421056121452000</v>
      </c>
      <c r="E20" s="33" t="s">
        <v>114</v>
      </c>
      <c r="F20" s="105" t="s">
        <v>19</v>
      </c>
      <c r="G20" s="152">
        <v>7.2</v>
      </c>
      <c r="H20" s="105" t="s">
        <v>19</v>
      </c>
      <c r="I20" s="152">
        <v>4.5</v>
      </c>
      <c r="K20" s="12">
        <v>1</v>
      </c>
      <c r="L20" s="12">
        <v>1</v>
      </c>
      <c r="M20" s="12"/>
      <c r="N20" s="12">
        <v>0</v>
      </c>
      <c r="O20" s="12">
        <v>0</v>
      </c>
    </row>
    <row r="21" spans="1:15" s="33" customFormat="1" x14ac:dyDescent="0.2">
      <c r="A21" s="103">
        <v>41470</v>
      </c>
      <c r="B21" s="104">
        <v>0.72291666666666676</v>
      </c>
      <c r="C21" s="105" t="s">
        <v>113</v>
      </c>
      <c r="D21" s="106">
        <v>421056121452000</v>
      </c>
      <c r="E21" s="33" t="s">
        <v>114</v>
      </c>
      <c r="F21" s="105" t="s">
        <v>19</v>
      </c>
      <c r="G21" s="152">
        <v>8</v>
      </c>
      <c r="H21" s="105" t="s">
        <v>19</v>
      </c>
      <c r="I21" s="152">
        <v>5</v>
      </c>
      <c r="K21" s="12">
        <v>1</v>
      </c>
      <c r="L21" s="12">
        <v>1</v>
      </c>
      <c r="M21" s="12"/>
      <c r="N21" s="12">
        <v>0</v>
      </c>
      <c r="O21" s="12">
        <v>0</v>
      </c>
    </row>
    <row r="22" spans="1:15" s="33" customFormat="1" x14ac:dyDescent="0.2">
      <c r="A22" s="103">
        <v>41471</v>
      </c>
      <c r="B22" s="104">
        <v>0.68402777777777779</v>
      </c>
      <c r="C22" s="105" t="s">
        <v>113</v>
      </c>
      <c r="D22" s="106">
        <v>421056121452000</v>
      </c>
      <c r="E22" s="33" t="s">
        <v>114</v>
      </c>
      <c r="F22" s="105" t="s">
        <v>19</v>
      </c>
      <c r="G22" s="152">
        <v>7.2</v>
      </c>
      <c r="H22" s="105" t="s">
        <v>19</v>
      </c>
      <c r="I22" s="152">
        <v>4.5</v>
      </c>
      <c r="K22" s="12">
        <v>1</v>
      </c>
      <c r="L22" s="12">
        <v>1</v>
      </c>
      <c r="M22" s="12"/>
      <c r="N22" s="12">
        <v>0</v>
      </c>
      <c r="O22" s="12">
        <v>0</v>
      </c>
    </row>
    <row r="23" spans="1:15" s="33" customFormat="1" x14ac:dyDescent="0.2">
      <c r="A23" s="107">
        <v>41484</v>
      </c>
      <c r="B23" s="108">
        <v>0.76388888888888884</v>
      </c>
      <c r="C23" s="105" t="s">
        <v>113</v>
      </c>
      <c r="D23" s="106">
        <v>421056121452000</v>
      </c>
      <c r="E23" s="33" t="s">
        <v>114</v>
      </c>
      <c r="F23" s="109" t="s">
        <v>19</v>
      </c>
      <c r="G23" s="154">
        <v>8.4</v>
      </c>
      <c r="H23" s="109" t="s">
        <v>19</v>
      </c>
      <c r="I23" s="154">
        <v>5.2</v>
      </c>
      <c r="K23" s="12">
        <v>1</v>
      </c>
      <c r="L23" s="12">
        <v>1</v>
      </c>
      <c r="M23" s="12"/>
      <c r="N23" s="12">
        <v>0</v>
      </c>
      <c r="O23" s="12">
        <v>0</v>
      </c>
    </row>
    <row r="24" spans="1:15" s="33" customFormat="1" x14ac:dyDescent="0.2">
      <c r="A24" s="107">
        <v>41485</v>
      </c>
      <c r="B24" s="108">
        <v>0.76388888888888884</v>
      </c>
      <c r="C24" s="105" t="s">
        <v>113</v>
      </c>
      <c r="D24" s="106">
        <v>421056121452000</v>
      </c>
      <c r="E24" s="33" t="s">
        <v>114</v>
      </c>
      <c r="F24" s="109" t="s">
        <v>19</v>
      </c>
      <c r="G24" s="154">
        <v>8</v>
      </c>
      <c r="H24" s="109" t="s">
        <v>19</v>
      </c>
      <c r="I24" s="154">
        <v>5</v>
      </c>
      <c r="K24" s="12">
        <v>1</v>
      </c>
      <c r="L24" s="12">
        <v>1</v>
      </c>
      <c r="M24" s="12"/>
      <c r="N24" s="12">
        <v>0</v>
      </c>
      <c r="O24" s="12">
        <v>0</v>
      </c>
    </row>
    <row r="25" spans="1:15" s="33" customFormat="1" x14ac:dyDescent="0.2">
      <c r="A25" s="107">
        <v>41498</v>
      </c>
      <c r="B25" s="108">
        <v>0.72916666666666663</v>
      </c>
      <c r="C25" s="105" t="s">
        <v>113</v>
      </c>
      <c r="D25" s="106">
        <v>421056121452000</v>
      </c>
      <c r="E25" s="33" t="s">
        <v>114</v>
      </c>
      <c r="F25" s="109" t="s">
        <v>19</v>
      </c>
      <c r="G25" s="154">
        <v>7.2</v>
      </c>
      <c r="H25" s="109" t="s">
        <v>19</v>
      </c>
      <c r="I25" s="154">
        <v>4.5</v>
      </c>
      <c r="K25" s="12">
        <v>1</v>
      </c>
      <c r="L25" s="12">
        <v>1</v>
      </c>
      <c r="M25" s="12"/>
      <c r="N25" s="12">
        <v>0</v>
      </c>
      <c r="O25" s="12">
        <v>0</v>
      </c>
    </row>
    <row r="26" spans="1:15" s="33" customFormat="1" x14ac:dyDescent="0.2">
      <c r="A26" s="107">
        <v>41499</v>
      </c>
      <c r="B26" s="108">
        <v>0.6791666666666667</v>
      </c>
      <c r="C26" s="105" t="s">
        <v>113</v>
      </c>
      <c r="D26" s="106">
        <v>421056121452000</v>
      </c>
      <c r="E26" s="33" t="s">
        <v>114</v>
      </c>
      <c r="F26" s="109" t="s">
        <v>19</v>
      </c>
      <c r="G26" s="154">
        <v>7.2</v>
      </c>
      <c r="H26" s="109" t="s">
        <v>19</v>
      </c>
      <c r="I26" s="154">
        <v>4.5</v>
      </c>
      <c r="K26" s="12">
        <v>1</v>
      </c>
      <c r="L26" s="12">
        <v>1</v>
      </c>
      <c r="M26" s="12"/>
      <c r="N26" s="12">
        <v>0</v>
      </c>
      <c r="O26" s="12">
        <v>0</v>
      </c>
    </row>
    <row r="27" spans="1:15" s="33" customFormat="1" x14ac:dyDescent="0.2">
      <c r="A27" s="110">
        <v>41512</v>
      </c>
      <c r="B27" s="111">
        <v>0.75347222222222221</v>
      </c>
      <c r="C27" s="105" t="s">
        <v>113</v>
      </c>
      <c r="D27" s="106">
        <v>421056121452000</v>
      </c>
      <c r="E27" s="33" t="s">
        <v>114</v>
      </c>
      <c r="F27" s="112" t="s">
        <v>19</v>
      </c>
      <c r="G27" s="155">
        <v>7.2</v>
      </c>
      <c r="H27" s="113" t="s">
        <v>19</v>
      </c>
      <c r="I27" s="155">
        <v>4.5</v>
      </c>
      <c r="K27" s="14">
        <v>1</v>
      </c>
      <c r="L27" s="12">
        <v>1</v>
      </c>
      <c r="N27" s="12">
        <v>0</v>
      </c>
      <c r="O27" s="12">
        <v>0</v>
      </c>
    </row>
    <row r="28" spans="1:15" s="33" customFormat="1" x14ac:dyDescent="0.2">
      <c r="A28" s="110">
        <v>41513</v>
      </c>
      <c r="B28" s="111">
        <v>0.73958333333333337</v>
      </c>
      <c r="C28" s="105" t="s">
        <v>113</v>
      </c>
      <c r="D28" s="106">
        <v>421056121452000</v>
      </c>
      <c r="E28" s="33" t="s">
        <v>114</v>
      </c>
      <c r="F28" s="112" t="s">
        <v>19</v>
      </c>
      <c r="G28" s="155">
        <v>7.2</v>
      </c>
      <c r="H28" s="113" t="s">
        <v>19</v>
      </c>
      <c r="I28" s="155">
        <v>4.5</v>
      </c>
      <c r="K28" s="12">
        <v>1</v>
      </c>
      <c r="L28" s="90">
        <v>1</v>
      </c>
      <c r="M28" s="93"/>
      <c r="N28" s="12">
        <v>0</v>
      </c>
      <c r="O28" s="12">
        <v>0</v>
      </c>
    </row>
    <row r="29" spans="1:15" s="33" customFormat="1" x14ac:dyDescent="0.2">
      <c r="A29" s="110">
        <v>41526</v>
      </c>
      <c r="B29" s="111">
        <v>0.74652777777777779</v>
      </c>
      <c r="C29" s="105" t="s">
        <v>113</v>
      </c>
      <c r="D29" s="106">
        <v>421056121452000</v>
      </c>
      <c r="E29" s="33" t="s">
        <v>114</v>
      </c>
      <c r="F29" s="33" t="s">
        <v>19</v>
      </c>
      <c r="G29" s="150">
        <v>7.4</v>
      </c>
      <c r="H29" s="33" t="s">
        <v>19</v>
      </c>
      <c r="I29" s="150">
        <v>4.5999999999999996</v>
      </c>
      <c r="K29" s="12">
        <v>1</v>
      </c>
      <c r="L29" s="12">
        <v>1</v>
      </c>
      <c r="M29" s="91"/>
      <c r="N29" s="12">
        <v>0</v>
      </c>
      <c r="O29" s="12">
        <v>0</v>
      </c>
    </row>
    <row r="30" spans="1:15" s="33" customFormat="1" x14ac:dyDescent="0.2">
      <c r="A30" s="110">
        <v>41527</v>
      </c>
      <c r="B30" s="111">
        <v>0.71527777777777779</v>
      </c>
      <c r="C30" s="105" t="s">
        <v>113</v>
      </c>
      <c r="D30" s="106">
        <v>421056121452000</v>
      </c>
      <c r="E30" s="33" t="s">
        <v>114</v>
      </c>
      <c r="F30" s="33" t="s">
        <v>19</v>
      </c>
      <c r="G30" s="150">
        <v>7.2</v>
      </c>
      <c r="H30" s="33" t="s">
        <v>19</v>
      </c>
      <c r="I30" s="150">
        <v>4.5</v>
      </c>
      <c r="K30" s="12">
        <v>1</v>
      </c>
      <c r="L30" s="12">
        <v>1</v>
      </c>
      <c r="M30" s="90"/>
      <c r="N30" s="12">
        <v>0</v>
      </c>
      <c r="O30" s="12">
        <v>0</v>
      </c>
    </row>
    <row r="31" spans="1:15" s="33" customFormat="1" x14ac:dyDescent="0.2">
      <c r="A31" s="110">
        <v>41540</v>
      </c>
      <c r="B31" s="111">
        <v>0.80902777777777779</v>
      </c>
      <c r="C31" s="105" t="s">
        <v>113</v>
      </c>
      <c r="D31" s="106">
        <v>421056121452000</v>
      </c>
      <c r="E31" s="33" t="s">
        <v>114</v>
      </c>
      <c r="F31" s="33" t="s">
        <v>19</v>
      </c>
      <c r="G31" s="150">
        <v>7.1</v>
      </c>
      <c r="H31" s="33" t="s">
        <v>19</v>
      </c>
      <c r="I31" s="150">
        <v>4.5</v>
      </c>
      <c r="K31" s="12">
        <v>1</v>
      </c>
      <c r="L31" s="12">
        <v>1</v>
      </c>
      <c r="M31" s="91"/>
      <c r="N31" s="12">
        <v>0</v>
      </c>
      <c r="O31" s="12">
        <v>0</v>
      </c>
    </row>
    <row r="32" spans="1:15" s="33" customFormat="1" x14ac:dyDescent="0.2">
      <c r="A32" s="110">
        <v>41541</v>
      </c>
      <c r="B32" s="111">
        <v>0.72916666666666663</v>
      </c>
      <c r="C32" s="105" t="s">
        <v>113</v>
      </c>
      <c r="D32" s="106">
        <v>421056121452000</v>
      </c>
      <c r="E32" s="33" t="s">
        <v>114</v>
      </c>
      <c r="F32" s="33" t="s">
        <v>19</v>
      </c>
      <c r="G32" s="150">
        <v>7.3</v>
      </c>
      <c r="H32" s="33" t="s">
        <v>19</v>
      </c>
      <c r="I32" s="150">
        <v>4.5999999999999996</v>
      </c>
      <c r="K32" s="12">
        <v>1</v>
      </c>
      <c r="L32" s="12">
        <v>1</v>
      </c>
      <c r="M32" s="90"/>
      <c r="N32" s="12">
        <v>0</v>
      </c>
      <c r="O32" s="12">
        <v>0</v>
      </c>
    </row>
    <row r="33" spans="1:19" s="33" customFormat="1" x14ac:dyDescent="0.2">
      <c r="A33" s="114">
        <v>41568</v>
      </c>
      <c r="B33" s="115">
        <v>0.73958333333333337</v>
      </c>
      <c r="C33" s="105" t="s">
        <v>113</v>
      </c>
      <c r="D33" s="106">
        <v>421056121452000</v>
      </c>
      <c r="E33" s="33" t="s">
        <v>114</v>
      </c>
      <c r="F33" s="33" t="s">
        <v>19</v>
      </c>
      <c r="G33" s="150">
        <v>7</v>
      </c>
      <c r="H33" s="33" t="s">
        <v>19</v>
      </c>
      <c r="I33" s="150">
        <v>4.4000000000000004</v>
      </c>
      <c r="K33" s="12">
        <v>1</v>
      </c>
      <c r="L33" s="91">
        <v>1</v>
      </c>
      <c r="M33" s="92"/>
      <c r="N33" s="12">
        <v>0</v>
      </c>
      <c r="O33" s="12">
        <v>0</v>
      </c>
    </row>
    <row r="34" spans="1:19" s="33" customFormat="1" x14ac:dyDescent="0.2">
      <c r="A34" s="114">
        <v>41569</v>
      </c>
      <c r="B34" s="115">
        <v>0.73333333333333339</v>
      </c>
      <c r="C34" s="105" t="s">
        <v>113</v>
      </c>
      <c r="D34" s="106">
        <v>421056121452000</v>
      </c>
      <c r="E34" s="33" t="s">
        <v>114</v>
      </c>
      <c r="F34" s="33" t="s">
        <v>19</v>
      </c>
      <c r="G34" s="150">
        <v>7</v>
      </c>
      <c r="H34" s="33" t="s">
        <v>19</v>
      </c>
      <c r="I34" s="150">
        <v>4.4000000000000004</v>
      </c>
      <c r="K34" s="12">
        <v>1</v>
      </c>
      <c r="L34" s="91">
        <v>1</v>
      </c>
      <c r="M34" s="92"/>
      <c r="N34" s="12">
        <v>0</v>
      </c>
      <c r="O34" s="12">
        <v>0</v>
      </c>
    </row>
    <row r="35" spans="1:19" s="33" customFormat="1" x14ac:dyDescent="0.2">
      <c r="A35" s="114">
        <v>41582</v>
      </c>
      <c r="B35" s="115">
        <v>0.68263888888888891</v>
      </c>
      <c r="C35" s="105" t="s">
        <v>113</v>
      </c>
      <c r="D35" s="106">
        <v>421056121452000</v>
      </c>
      <c r="E35" s="33" t="s">
        <v>114</v>
      </c>
      <c r="F35" s="33" t="s">
        <v>19</v>
      </c>
      <c r="G35" s="150">
        <v>8</v>
      </c>
      <c r="H35" s="33" t="s">
        <v>19</v>
      </c>
      <c r="I35" s="150">
        <v>5</v>
      </c>
      <c r="K35" s="12">
        <v>1</v>
      </c>
      <c r="L35" s="91">
        <v>1</v>
      </c>
      <c r="M35" s="92"/>
      <c r="N35" s="12">
        <v>0</v>
      </c>
      <c r="O35" s="12">
        <v>0</v>
      </c>
    </row>
    <row r="36" spans="1:19" s="33" customFormat="1" x14ac:dyDescent="0.2">
      <c r="A36" s="114">
        <v>41583</v>
      </c>
      <c r="B36" s="115">
        <v>0.6333333333333333</v>
      </c>
      <c r="C36" s="105" t="s">
        <v>113</v>
      </c>
      <c r="D36" s="106">
        <v>421056121452000</v>
      </c>
      <c r="E36" s="33" t="s">
        <v>114</v>
      </c>
      <c r="F36" s="33" t="s">
        <v>19</v>
      </c>
      <c r="G36" s="150">
        <v>8</v>
      </c>
      <c r="H36" s="33" t="s">
        <v>19</v>
      </c>
      <c r="I36" s="150">
        <v>5</v>
      </c>
      <c r="K36" s="12">
        <v>1</v>
      </c>
      <c r="L36" s="91">
        <v>1</v>
      </c>
      <c r="M36" s="92"/>
      <c r="N36" s="12">
        <v>0</v>
      </c>
      <c r="O36" s="12">
        <v>0</v>
      </c>
    </row>
    <row r="37" spans="1:19" s="33" customFormat="1" x14ac:dyDescent="0.2">
      <c r="A37" s="114">
        <v>41596</v>
      </c>
      <c r="B37" s="115">
        <v>0.68055555555555547</v>
      </c>
      <c r="C37" s="105" t="s">
        <v>113</v>
      </c>
      <c r="D37" s="106">
        <v>421056121452000</v>
      </c>
      <c r="E37" s="33" t="s">
        <v>114</v>
      </c>
      <c r="F37" s="33" t="s">
        <v>19</v>
      </c>
      <c r="G37" s="151">
        <v>7.9</v>
      </c>
      <c r="H37" s="33" t="s">
        <v>19</v>
      </c>
      <c r="I37" s="150">
        <v>5</v>
      </c>
      <c r="K37" s="12">
        <v>1</v>
      </c>
      <c r="L37" s="91">
        <v>1</v>
      </c>
      <c r="M37" s="92"/>
      <c r="N37" s="12">
        <v>0</v>
      </c>
      <c r="O37" s="12">
        <v>0</v>
      </c>
    </row>
    <row r="38" spans="1:19" s="33" customFormat="1" x14ac:dyDescent="0.2">
      <c r="A38" s="114">
        <v>41597</v>
      </c>
      <c r="B38" s="115">
        <v>0.62430555555555556</v>
      </c>
      <c r="C38" s="105" t="s">
        <v>113</v>
      </c>
      <c r="D38" s="106">
        <v>421056121452000</v>
      </c>
      <c r="E38" s="33" t="s">
        <v>114</v>
      </c>
      <c r="F38" s="33" t="s">
        <v>19</v>
      </c>
      <c r="G38" s="150">
        <v>8</v>
      </c>
      <c r="H38" s="33" t="s">
        <v>19</v>
      </c>
      <c r="I38" s="150">
        <v>5</v>
      </c>
      <c r="K38" s="12">
        <v>1</v>
      </c>
      <c r="L38" s="91">
        <v>1</v>
      </c>
      <c r="M38" s="92"/>
      <c r="N38" s="12">
        <v>0</v>
      </c>
      <c r="O38" s="12">
        <v>0</v>
      </c>
    </row>
    <row r="39" spans="1:19" s="33" customFormat="1" x14ac:dyDescent="0.2">
      <c r="A39" s="114">
        <v>41610</v>
      </c>
      <c r="B39" s="115">
        <v>0.62916666666666665</v>
      </c>
      <c r="C39" s="105" t="s">
        <v>113</v>
      </c>
      <c r="D39" s="106">
        <v>421056121452000</v>
      </c>
      <c r="E39" s="33" t="s">
        <v>114</v>
      </c>
      <c r="F39" s="33" t="s">
        <v>19</v>
      </c>
      <c r="G39" s="150">
        <v>8</v>
      </c>
      <c r="H39" s="33" t="s">
        <v>19</v>
      </c>
      <c r="I39" s="150">
        <v>5</v>
      </c>
      <c r="K39" s="12">
        <v>1</v>
      </c>
      <c r="L39" s="91">
        <v>1</v>
      </c>
      <c r="M39" s="92"/>
      <c r="N39" s="12">
        <v>0</v>
      </c>
      <c r="O39" s="12">
        <v>0</v>
      </c>
    </row>
    <row r="40" spans="1:19" s="33" customFormat="1" x14ac:dyDescent="0.2">
      <c r="A40" s="114">
        <v>41611</v>
      </c>
      <c r="B40" s="115">
        <v>0.72916666666666663</v>
      </c>
      <c r="C40" s="105" t="s">
        <v>113</v>
      </c>
      <c r="D40" s="106">
        <v>421056121452000</v>
      </c>
      <c r="E40" s="33" t="s">
        <v>114</v>
      </c>
      <c r="F40" s="33" t="s">
        <v>19</v>
      </c>
      <c r="G40" s="150">
        <v>8</v>
      </c>
      <c r="H40" s="33" t="s">
        <v>19</v>
      </c>
      <c r="I40" s="150">
        <v>5</v>
      </c>
      <c r="K40" s="12">
        <v>1</v>
      </c>
      <c r="L40" s="91">
        <v>1</v>
      </c>
      <c r="M40" s="92"/>
      <c r="N40" s="12">
        <v>0</v>
      </c>
      <c r="O40" s="12">
        <v>0</v>
      </c>
    </row>
    <row r="41" spans="1:19" s="33" customFormat="1" x14ac:dyDescent="0.2">
      <c r="A41" s="114">
        <v>41624</v>
      </c>
      <c r="B41" s="115">
        <v>0.77500000000000002</v>
      </c>
      <c r="C41" s="105" t="s">
        <v>113</v>
      </c>
      <c r="D41" s="106">
        <v>421056121452000</v>
      </c>
      <c r="E41" s="33" t="s">
        <v>114</v>
      </c>
      <c r="G41" s="33">
        <v>11.3</v>
      </c>
      <c r="I41" s="150">
        <v>5.6</v>
      </c>
      <c r="K41" s="12">
        <v>1</v>
      </c>
      <c r="L41" s="91">
        <v>1</v>
      </c>
      <c r="M41" s="92"/>
      <c r="N41" s="12">
        <v>1</v>
      </c>
      <c r="O41" s="12">
        <v>1</v>
      </c>
      <c r="R41" s="33">
        <v>11.3</v>
      </c>
      <c r="S41" s="150">
        <v>5.6</v>
      </c>
    </row>
    <row r="42" spans="1:19" s="33" customFormat="1" x14ac:dyDescent="0.2">
      <c r="A42" s="114">
        <v>41625</v>
      </c>
      <c r="B42" s="115">
        <v>0.66388888888888886</v>
      </c>
      <c r="C42" s="105" t="s">
        <v>113</v>
      </c>
      <c r="D42" s="106">
        <v>421056121452000</v>
      </c>
      <c r="E42" s="33" t="s">
        <v>114</v>
      </c>
      <c r="F42" s="33" t="s">
        <v>19</v>
      </c>
      <c r="G42" s="151">
        <v>8</v>
      </c>
      <c r="H42" s="33" t="s">
        <v>19</v>
      </c>
      <c r="I42" s="150">
        <v>5</v>
      </c>
      <c r="K42" s="12">
        <v>1</v>
      </c>
      <c r="L42" s="91">
        <v>1</v>
      </c>
      <c r="M42" s="92"/>
      <c r="N42" s="12">
        <v>0</v>
      </c>
      <c r="O42" s="12">
        <v>0</v>
      </c>
    </row>
    <row r="43" spans="1:19" s="33" customFormat="1" x14ac:dyDescent="0.2">
      <c r="A43" s="114">
        <v>41638</v>
      </c>
      <c r="B43" s="115">
        <v>0.64583333333333337</v>
      </c>
      <c r="C43" s="105" t="s">
        <v>113</v>
      </c>
      <c r="D43" s="106">
        <v>421056121452000</v>
      </c>
      <c r="E43" s="33" t="s">
        <v>114</v>
      </c>
      <c r="F43" s="33" t="s">
        <v>19</v>
      </c>
      <c r="G43" s="150">
        <v>7.2</v>
      </c>
      <c r="H43" s="33" t="s">
        <v>19</v>
      </c>
      <c r="I43" s="150">
        <v>4.5</v>
      </c>
      <c r="K43" s="12">
        <v>1</v>
      </c>
      <c r="L43" s="91">
        <v>1</v>
      </c>
      <c r="M43" s="92"/>
      <c r="N43" s="12">
        <v>0</v>
      </c>
      <c r="O43" s="12">
        <v>0</v>
      </c>
    </row>
    <row r="44" spans="1:19" s="33" customFormat="1" x14ac:dyDescent="0.2">
      <c r="A44" s="114">
        <v>41645</v>
      </c>
      <c r="B44" s="115">
        <v>0.68472222222222223</v>
      </c>
      <c r="C44" s="105" t="s">
        <v>113</v>
      </c>
      <c r="D44" s="106">
        <v>421056121452000</v>
      </c>
      <c r="E44" s="33" t="s">
        <v>114</v>
      </c>
      <c r="F44" s="33" t="s">
        <v>19</v>
      </c>
      <c r="G44" s="150">
        <v>7.8</v>
      </c>
      <c r="H44" s="33" t="s">
        <v>19</v>
      </c>
      <c r="I44" s="150">
        <v>4.9000000000000004</v>
      </c>
      <c r="K44" s="12">
        <v>1</v>
      </c>
      <c r="L44" s="91">
        <v>1</v>
      </c>
      <c r="M44" s="92"/>
      <c r="N44" s="12">
        <v>0</v>
      </c>
      <c r="O44" s="12">
        <v>0</v>
      </c>
    </row>
    <row r="45" spans="1:19" s="33" customFormat="1" x14ac:dyDescent="0.2">
      <c r="A45" s="114">
        <v>41652</v>
      </c>
      <c r="B45" s="115">
        <v>0.71458333333333324</v>
      </c>
      <c r="C45" s="105" t="s">
        <v>113</v>
      </c>
      <c r="D45" s="106">
        <v>421056121452000</v>
      </c>
      <c r="E45" s="33" t="s">
        <v>114</v>
      </c>
      <c r="F45" s="33" t="s">
        <v>19</v>
      </c>
      <c r="G45" s="150">
        <v>8</v>
      </c>
      <c r="H45" s="33" t="s">
        <v>19</v>
      </c>
      <c r="I45" s="150">
        <v>5</v>
      </c>
      <c r="K45" s="12">
        <v>1</v>
      </c>
      <c r="L45" s="91">
        <v>1</v>
      </c>
      <c r="M45" s="92"/>
      <c r="N45" s="12">
        <v>0</v>
      </c>
      <c r="O45" s="12">
        <v>0</v>
      </c>
    </row>
    <row r="46" spans="1:19" s="33" customFormat="1" x14ac:dyDescent="0.2">
      <c r="A46" s="114">
        <v>41653</v>
      </c>
      <c r="B46" s="115">
        <v>0.6694444444444444</v>
      </c>
      <c r="C46" s="105" t="s">
        <v>113</v>
      </c>
      <c r="D46" s="106">
        <v>421056121452000</v>
      </c>
      <c r="E46" s="33" t="s">
        <v>114</v>
      </c>
      <c r="F46" s="33" t="s">
        <v>19</v>
      </c>
      <c r="G46" s="150">
        <v>7.9</v>
      </c>
      <c r="H46" s="33" t="s">
        <v>19</v>
      </c>
      <c r="I46" s="150">
        <v>4.9000000000000004</v>
      </c>
      <c r="K46" s="12">
        <v>1</v>
      </c>
      <c r="L46" s="91">
        <v>1</v>
      </c>
      <c r="M46" s="92"/>
      <c r="N46" s="12">
        <v>0</v>
      </c>
      <c r="O46" s="12">
        <v>0</v>
      </c>
    </row>
    <row r="47" spans="1:19" s="33" customFormat="1" x14ac:dyDescent="0.2">
      <c r="A47" s="114">
        <v>41680</v>
      </c>
      <c r="B47" s="115">
        <v>0.73402777777777783</v>
      </c>
      <c r="C47" s="105" t="s">
        <v>113</v>
      </c>
      <c r="D47" s="106">
        <v>421056121452000</v>
      </c>
      <c r="E47" s="33" t="s">
        <v>114</v>
      </c>
      <c r="F47" s="33" t="s">
        <v>19</v>
      </c>
      <c r="G47" s="150">
        <v>8</v>
      </c>
      <c r="H47" s="33" t="s">
        <v>19</v>
      </c>
      <c r="I47" s="150">
        <v>5</v>
      </c>
      <c r="K47" s="12">
        <v>1</v>
      </c>
      <c r="L47" s="91">
        <v>1</v>
      </c>
      <c r="M47" s="92"/>
      <c r="N47" s="12">
        <v>0</v>
      </c>
      <c r="O47" s="12">
        <v>0</v>
      </c>
    </row>
    <row r="48" spans="1:19" s="33" customFormat="1" x14ac:dyDescent="0.2">
      <c r="A48" s="114">
        <v>41681</v>
      </c>
      <c r="B48" s="115">
        <v>0.65069444444444446</v>
      </c>
      <c r="C48" s="105" t="s">
        <v>113</v>
      </c>
      <c r="D48" s="106">
        <v>421056121452000</v>
      </c>
      <c r="E48" s="33" t="s">
        <v>114</v>
      </c>
      <c r="F48" s="33" t="s">
        <v>19</v>
      </c>
      <c r="G48" s="150">
        <v>7.9</v>
      </c>
      <c r="H48" s="33" t="s">
        <v>19</v>
      </c>
      <c r="I48" s="150">
        <v>4.9000000000000004</v>
      </c>
      <c r="K48" s="12">
        <v>1</v>
      </c>
      <c r="L48" s="91">
        <v>1</v>
      </c>
      <c r="M48" s="92"/>
      <c r="N48" s="12">
        <v>0</v>
      </c>
      <c r="O48" s="12">
        <v>0</v>
      </c>
    </row>
    <row r="49" spans="1:25" s="33" customFormat="1" x14ac:dyDescent="0.2">
      <c r="A49" s="114">
        <v>41694</v>
      </c>
      <c r="B49" s="111">
        <v>0.69791666666666663</v>
      </c>
      <c r="C49" s="105" t="s">
        <v>113</v>
      </c>
      <c r="D49" s="106">
        <v>421056121452000</v>
      </c>
      <c r="E49" s="33" t="s">
        <v>114</v>
      </c>
      <c r="F49" s="33" t="s">
        <v>19</v>
      </c>
      <c r="G49" s="150">
        <v>8</v>
      </c>
      <c r="H49" s="33" t="s">
        <v>19</v>
      </c>
      <c r="I49" s="150">
        <v>5</v>
      </c>
      <c r="K49" s="12">
        <v>1</v>
      </c>
      <c r="L49" s="90">
        <v>1</v>
      </c>
      <c r="M49" s="93"/>
      <c r="N49" s="12">
        <v>0</v>
      </c>
      <c r="O49" s="12">
        <v>0</v>
      </c>
    </row>
    <row r="50" spans="1:25" s="33" customFormat="1" x14ac:dyDescent="0.2">
      <c r="A50" s="110">
        <v>41695</v>
      </c>
      <c r="B50" s="111">
        <v>0.61805555555555558</v>
      </c>
      <c r="C50" s="105" t="s">
        <v>113</v>
      </c>
      <c r="D50" s="106">
        <v>421056121452000</v>
      </c>
      <c r="E50" s="33" t="s">
        <v>114</v>
      </c>
      <c r="F50" s="33" t="s">
        <v>19</v>
      </c>
      <c r="G50" s="150">
        <v>8</v>
      </c>
      <c r="H50" s="33" t="s">
        <v>19</v>
      </c>
      <c r="I50" s="150">
        <v>5</v>
      </c>
      <c r="K50" s="14">
        <v>1</v>
      </c>
      <c r="L50" s="14">
        <v>1</v>
      </c>
      <c r="N50" s="12">
        <v>0</v>
      </c>
      <c r="O50" s="12">
        <v>0</v>
      </c>
    </row>
    <row r="51" spans="1:25" s="33" customFormat="1" x14ac:dyDescent="0.2">
      <c r="A51" s="110">
        <v>41708</v>
      </c>
      <c r="B51" s="111">
        <v>0.75</v>
      </c>
      <c r="C51" s="105" t="s">
        <v>113</v>
      </c>
      <c r="D51" s="106">
        <v>421056121452000</v>
      </c>
      <c r="E51" s="33" t="s">
        <v>114</v>
      </c>
      <c r="F51" s="33" t="s">
        <v>19</v>
      </c>
      <c r="G51" s="150">
        <v>5.5</v>
      </c>
      <c r="H51" s="33" t="s">
        <v>19</v>
      </c>
      <c r="I51" s="150">
        <v>3.4</v>
      </c>
      <c r="K51" s="12">
        <v>1</v>
      </c>
      <c r="L51" s="90">
        <v>1</v>
      </c>
      <c r="N51" s="12">
        <v>0</v>
      </c>
      <c r="O51" s="12">
        <v>0</v>
      </c>
    </row>
    <row r="52" spans="1:25" s="33" customFormat="1" x14ac:dyDescent="0.2">
      <c r="A52" s="110">
        <v>41710</v>
      </c>
      <c r="B52" s="111">
        <v>0.62847222222222221</v>
      </c>
      <c r="C52" s="105" t="s">
        <v>113</v>
      </c>
      <c r="D52" s="106">
        <v>421056121452000</v>
      </c>
      <c r="E52" s="33" t="s">
        <v>114</v>
      </c>
      <c r="F52" s="33" t="s">
        <v>19</v>
      </c>
      <c r="G52" s="150">
        <v>8</v>
      </c>
      <c r="H52" s="33" t="s">
        <v>19</v>
      </c>
      <c r="I52" s="150">
        <v>5</v>
      </c>
      <c r="K52" s="14">
        <v>1</v>
      </c>
      <c r="L52" s="14">
        <v>1</v>
      </c>
      <c r="N52" s="12">
        <v>0</v>
      </c>
      <c r="O52" s="12">
        <v>0</v>
      </c>
    </row>
    <row r="53" spans="1:25" s="33" customFormat="1" x14ac:dyDescent="0.2">
      <c r="A53" s="205">
        <v>41722</v>
      </c>
      <c r="B53" s="206">
        <v>0.69444444444444453</v>
      </c>
      <c r="C53" s="105" t="s">
        <v>113</v>
      </c>
      <c r="D53" s="106">
        <v>421056121452000</v>
      </c>
      <c r="E53" s="33" t="s">
        <v>114</v>
      </c>
      <c r="F53" s="33" t="s">
        <v>19</v>
      </c>
      <c r="G53" s="161">
        <v>5.8</v>
      </c>
      <c r="H53" s="33" t="s">
        <v>19</v>
      </c>
      <c r="I53" s="161">
        <v>3.6</v>
      </c>
      <c r="K53" s="14">
        <v>1</v>
      </c>
      <c r="L53" s="14">
        <v>1</v>
      </c>
      <c r="M53" s="93"/>
      <c r="N53" s="12">
        <v>0</v>
      </c>
      <c r="O53" s="12">
        <v>0</v>
      </c>
    </row>
    <row r="54" spans="1:25" s="33" customFormat="1" x14ac:dyDescent="0.2">
      <c r="A54" s="205">
        <v>41723</v>
      </c>
      <c r="B54" s="206">
        <v>0.6118055555555556</v>
      </c>
      <c r="C54" s="105" t="s">
        <v>113</v>
      </c>
      <c r="D54" s="106">
        <v>421056121452000</v>
      </c>
      <c r="E54" s="33" t="s">
        <v>114</v>
      </c>
      <c r="F54" s="33" t="s">
        <v>19</v>
      </c>
      <c r="G54" s="161">
        <v>7</v>
      </c>
      <c r="H54" s="33" t="s">
        <v>19</v>
      </c>
      <c r="I54" s="161">
        <v>4.3</v>
      </c>
      <c r="K54" s="14">
        <v>1</v>
      </c>
      <c r="L54" s="14">
        <v>1</v>
      </c>
      <c r="N54" s="12">
        <v>0</v>
      </c>
      <c r="O54" s="12">
        <v>0</v>
      </c>
    </row>
    <row r="55" spans="1:25" s="33" customFormat="1" x14ac:dyDescent="0.2">
      <c r="A55" s="205">
        <v>41736</v>
      </c>
      <c r="B55" s="206">
        <v>0.67499999999999993</v>
      </c>
      <c r="C55" s="105" t="s">
        <v>113</v>
      </c>
      <c r="D55" s="106">
        <v>421056121452000</v>
      </c>
      <c r="E55" s="33" t="s">
        <v>114</v>
      </c>
      <c r="F55" s="33" t="s">
        <v>19</v>
      </c>
      <c r="G55" s="161">
        <v>7.3</v>
      </c>
      <c r="H55" s="33" t="s">
        <v>19</v>
      </c>
      <c r="I55" s="161">
        <v>4.5</v>
      </c>
      <c r="K55" s="14">
        <v>1</v>
      </c>
      <c r="L55" s="14">
        <v>1</v>
      </c>
      <c r="N55" s="12">
        <v>0</v>
      </c>
      <c r="O55" s="12">
        <v>0</v>
      </c>
    </row>
    <row r="56" spans="1:25" s="33" customFormat="1" x14ac:dyDescent="0.2">
      <c r="A56" s="205">
        <v>41736</v>
      </c>
      <c r="B56" s="206">
        <v>0.67499999999999993</v>
      </c>
      <c r="C56" s="105" t="s">
        <v>113</v>
      </c>
      <c r="D56" s="106">
        <v>421056121452000</v>
      </c>
      <c r="E56" s="33" t="s">
        <v>114</v>
      </c>
      <c r="F56" s="33" t="s">
        <v>19</v>
      </c>
      <c r="G56" s="161">
        <v>7.3</v>
      </c>
      <c r="H56" s="33" t="s">
        <v>19</v>
      </c>
      <c r="I56" s="161">
        <v>4.5</v>
      </c>
      <c r="K56" s="14">
        <v>1</v>
      </c>
      <c r="L56" s="14">
        <v>1</v>
      </c>
      <c r="N56" s="12">
        <v>0</v>
      </c>
      <c r="O56" s="12">
        <v>0</v>
      </c>
      <c r="T56" s="8"/>
      <c r="U56" s="8"/>
      <c r="V56" s="8"/>
      <c r="W56" s="8"/>
      <c r="X56" s="8"/>
    </row>
    <row r="57" spans="1:25" x14ac:dyDescent="0.2">
      <c r="A57" s="205">
        <v>41737</v>
      </c>
      <c r="B57" s="206">
        <v>0.62847222222222221</v>
      </c>
      <c r="C57" s="105" t="s">
        <v>113</v>
      </c>
      <c r="D57" s="106">
        <v>421056121452000</v>
      </c>
      <c r="E57" s="33" t="s">
        <v>114</v>
      </c>
      <c r="F57" s="33" t="s">
        <v>19</v>
      </c>
      <c r="G57" s="161">
        <v>7.2</v>
      </c>
      <c r="H57" s="33" t="s">
        <v>19</v>
      </c>
      <c r="I57" s="161">
        <v>4.5</v>
      </c>
      <c r="J57" s="7"/>
      <c r="K57" s="14">
        <v>1</v>
      </c>
      <c r="L57" s="14">
        <v>1</v>
      </c>
      <c r="M57" s="7"/>
      <c r="N57" s="12">
        <v>0</v>
      </c>
      <c r="O57" s="12">
        <v>0</v>
      </c>
      <c r="P57" s="7"/>
      <c r="Q57" s="7"/>
      <c r="R57" s="7"/>
    </row>
    <row r="58" spans="1:25" x14ac:dyDescent="0.2">
      <c r="A58" s="205">
        <v>41737</v>
      </c>
      <c r="B58" s="206">
        <v>0.62847222222222221</v>
      </c>
      <c r="C58" s="105" t="s">
        <v>113</v>
      </c>
      <c r="D58" s="106">
        <v>421056121452000</v>
      </c>
      <c r="E58" s="33" t="s">
        <v>114</v>
      </c>
      <c r="F58" s="33" t="s">
        <v>19</v>
      </c>
      <c r="G58" s="161">
        <v>7.2</v>
      </c>
      <c r="H58" s="33" t="s">
        <v>19</v>
      </c>
      <c r="I58" s="161">
        <v>4.5</v>
      </c>
      <c r="J58" s="7"/>
      <c r="K58" s="14">
        <v>1</v>
      </c>
      <c r="L58" s="14">
        <v>1</v>
      </c>
      <c r="M58" s="7"/>
      <c r="N58" s="12">
        <v>0</v>
      </c>
      <c r="O58" s="12">
        <v>0</v>
      </c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x14ac:dyDescent="0.2">
      <c r="A59" s="205">
        <v>41750</v>
      </c>
      <c r="B59" s="206">
        <v>0.70416666666666661</v>
      </c>
      <c r="C59" s="105" t="s">
        <v>113</v>
      </c>
      <c r="D59" s="106">
        <v>421056121452000</v>
      </c>
      <c r="E59" s="33" t="s">
        <v>114</v>
      </c>
      <c r="F59" s="33" t="s">
        <v>19</v>
      </c>
      <c r="G59" s="161">
        <v>5.7</v>
      </c>
      <c r="H59" s="33" t="s">
        <v>19</v>
      </c>
      <c r="I59" s="161">
        <v>3.6</v>
      </c>
      <c r="J59" s="7"/>
      <c r="K59" s="14">
        <v>1</v>
      </c>
      <c r="L59" s="14">
        <v>1</v>
      </c>
      <c r="M59" s="7"/>
      <c r="N59" s="12">
        <v>0</v>
      </c>
      <c r="O59" s="12">
        <v>0</v>
      </c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x14ac:dyDescent="0.2">
      <c r="A60" s="205">
        <v>41751</v>
      </c>
      <c r="B60" s="206">
        <v>0.63680555555555551</v>
      </c>
      <c r="C60" s="105" t="s">
        <v>113</v>
      </c>
      <c r="D60" s="106">
        <v>421056121452000</v>
      </c>
      <c r="E60" s="33" t="s">
        <v>114</v>
      </c>
      <c r="F60" s="33" t="s">
        <v>19</v>
      </c>
      <c r="G60" s="161">
        <v>7</v>
      </c>
      <c r="H60" s="33" t="s">
        <v>19</v>
      </c>
      <c r="I60" s="161">
        <v>4.4000000000000004</v>
      </c>
      <c r="K60" s="14">
        <v>1</v>
      </c>
      <c r="L60" s="14">
        <v>1</v>
      </c>
      <c r="N60" s="12">
        <v>0</v>
      </c>
      <c r="O60" s="12">
        <v>0</v>
      </c>
    </row>
    <row r="61" spans="1:25" x14ac:dyDescent="0.2">
      <c r="A61" s="205">
        <v>41764</v>
      </c>
      <c r="B61" s="206">
        <v>0.72569444444444453</v>
      </c>
      <c r="C61" s="105" t="s">
        <v>113</v>
      </c>
      <c r="D61" s="106">
        <v>421056121452000</v>
      </c>
      <c r="E61" s="33" t="s">
        <v>114</v>
      </c>
      <c r="F61" s="33" t="s">
        <v>19</v>
      </c>
      <c r="G61" s="161">
        <v>6.8</v>
      </c>
      <c r="H61" s="33" t="s">
        <v>19</v>
      </c>
      <c r="I61" s="161">
        <v>4.2</v>
      </c>
      <c r="K61" s="14">
        <v>1</v>
      </c>
      <c r="L61" s="14">
        <v>1</v>
      </c>
      <c r="N61" s="12">
        <v>0</v>
      </c>
      <c r="O61" s="12">
        <v>0</v>
      </c>
    </row>
    <row r="62" spans="1:25" x14ac:dyDescent="0.2">
      <c r="A62" s="205">
        <v>41765</v>
      </c>
      <c r="B62" s="206">
        <v>0.67361111111111116</v>
      </c>
      <c r="C62" s="105" t="s">
        <v>113</v>
      </c>
      <c r="D62" s="106">
        <v>421056121452000</v>
      </c>
      <c r="E62" s="33" t="s">
        <v>114</v>
      </c>
      <c r="F62" s="33" t="s">
        <v>19</v>
      </c>
      <c r="G62" s="161">
        <v>6.8</v>
      </c>
      <c r="H62" s="33" t="s">
        <v>19</v>
      </c>
      <c r="I62" s="161">
        <v>4.2</v>
      </c>
      <c r="K62" s="14">
        <v>1</v>
      </c>
      <c r="L62" s="14">
        <v>1</v>
      </c>
      <c r="N62" s="12">
        <v>0</v>
      </c>
      <c r="O62" s="12">
        <v>0</v>
      </c>
    </row>
    <row r="63" spans="1:25" x14ac:dyDescent="0.2">
      <c r="A63" s="205">
        <v>41778</v>
      </c>
      <c r="B63" s="206">
        <v>0.68125000000000002</v>
      </c>
      <c r="C63" s="105" t="s">
        <v>113</v>
      </c>
      <c r="D63" s="106">
        <v>421056121452000</v>
      </c>
      <c r="E63" s="33" t="s">
        <v>114</v>
      </c>
      <c r="F63" s="33" t="s">
        <v>19</v>
      </c>
      <c r="G63" s="161">
        <v>5.2</v>
      </c>
      <c r="H63" s="33" t="s">
        <v>19</v>
      </c>
      <c r="I63" s="161">
        <v>3.2</v>
      </c>
      <c r="K63" s="14">
        <v>1</v>
      </c>
      <c r="L63" s="14">
        <v>1</v>
      </c>
      <c r="N63" s="12">
        <v>0</v>
      </c>
      <c r="O63" s="12">
        <v>0</v>
      </c>
    </row>
    <row r="64" spans="1:25" x14ac:dyDescent="0.2">
      <c r="A64" s="205">
        <v>41779</v>
      </c>
      <c r="B64" s="206">
        <v>0.65277777777777779</v>
      </c>
      <c r="C64" s="105" t="s">
        <v>113</v>
      </c>
      <c r="D64" s="106">
        <v>421056121452000</v>
      </c>
      <c r="E64" s="33" t="s">
        <v>114</v>
      </c>
      <c r="F64" s="33" t="s">
        <v>19</v>
      </c>
      <c r="G64" s="161">
        <v>6.4</v>
      </c>
      <c r="H64" s="33" t="s">
        <v>19</v>
      </c>
      <c r="I64" s="161">
        <v>4</v>
      </c>
      <c r="K64" s="14">
        <v>1</v>
      </c>
      <c r="L64" s="14">
        <v>1</v>
      </c>
      <c r="N64" s="12">
        <v>0</v>
      </c>
      <c r="O64" s="12">
        <v>0</v>
      </c>
    </row>
    <row r="65" spans="1:22" x14ac:dyDescent="0.2">
      <c r="A65" s="205">
        <v>41792</v>
      </c>
      <c r="B65" s="206">
        <v>0.38819444444444445</v>
      </c>
      <c r="C65" s="105" t="s">
        <v>113</v>
      </c>
      <c r="D65" s="106">
        <v>421056121452000</v>
      </c>
      <c r="E65" s="33" t="s">
        <v>114</v>
      </c>
      <c r="F65" s="33" t="s">
        <v>19</v>
      </c>
      <c r="G65" s="161">
        <v>5.4</v>
      </c>
      <c r="H65" s="33" t="s">
        <v>19</v>
      </c>
      <c r="I65" s="161">
        <v>3.4</v>
      </c>
      <c r="K65" s="14">
        <v>1</v>
      </c>
      <c r="L65" s="14">
        <v>1</v>
      </c>
      <c r="N65" s="12">
        <v>0</v>
      </c>
      <c r="O65" s="12">
        <v>0</v>
      </c>
    </row>
    <row r="66" spans="1:22" x14ac:dyDescent="0.2">
      <c r="A66" s="205">
        <v>41793</v>
      </c>
      <c r="B66" s="206">
        <v>0.70138888888888884</v>
      </c>
      <c r="C66" s="105" t="s">
        <v>113</v>
      </c>
      <c r="D66" s="106">
        <v>421056121452000</v>
      </c>
      <c r="E66" s="33" t="s">
        <v>114</v>
      </c>
      <c r="F66" s="33" t="s">
        <v>19</v>
      </c>
      <c r="G66" s="161">
        <v>6.4</v>
      </c>
      <c r="H66" s="33" t="s">
        <v>19</v>
      </c>
      <c r="I66" s="161">
        <v>4</v>
      </c>
      <c r="K66" s="14">
        <v>1</v>
      </c>
      <c r="L66" s="14">
        <v>1</v>
      </c>
      <c r="N66" s="12">
        <v>0</v>
      </c>
      <c r="O66" s="12">
        <v>0</v>
      </c>
      <c r="T66" s="7"/>
      <c r="U66" s="7"/>
      <c r="V66" s="7"/>
    </row>
    <row r="67" spans="1:22" x14ac:dyDescent="0.2">
      <c r="A67" s="205">
        <v>41820</v>
      </c>
      <c r="B67" s="206">
        <v>0.74652777777777779</v>
      </c>
      <c r="C67" s="105" t="s">
        <v>113</v>
      </c>
      <c r="D67" s="106">
        <v>421056121452000</v>
      </c>
      <c r="E67" s="33" t="s">
        <v>114</v>
      </c>
      <c r="F67" s="33" t="s">
        <v>19</v>
      </c>
      <c r="G67" s="161">
        <v>6.8</v>
      </c>
      <c r="H67" s="33" t="s">
        <v>19</v>
      </c>
      <c r="I67" s="161">
        <v>4.2</v>
      </c>
      <c r="K67" s="14">
        <v>1</v>
      </c>
      <c r="L67" s="14">
        <v>1</v>
      </c>
      <c r="N67" s="12">
        <v>0</v>
      </c>
      <c r="O67" s="12">
        <v>0</v>
      </c>
    </row>
    <row r="68" spans="1:22" x14ac:dyDescent="0.2">
      <c r="A68" s="205">
        <v>41821</v>
      </c>
      <c r="B68" s="206">
        <v>0.73888888888888893</v>
      </c>
      <c r="C68" s="105" t="s">
        <v>113</v>
      </c>
      <c r="D68" s="106">
        <v>421056121452000</v>
      </c>
      <c r="E68" s="33" t="s">
        <v>114</v>
      </c>
      <c r="F68" s="33" t="s">
        <v>19</v>
      </c>
      <c r="G68" s="161">
        <v>5.6</v>
      </c>
      <c r="H68" s="33" t="s">
        <v>19</v>
      </c>
      <c r="I68" s="161">
        <v>3.5</v>
      </c>
      <c r="K68" s="14">
        <v>1</v>
      </c>
      <c r="L68" s="14">
        <v>1</v>
      </c>
      <c r="N68" s="12">
        <v>0</v>
      </c>
      <c r="O68" s="12">
        <v>0</v>
      </c>
    </row>
    <row r="69" spans="1:22" x14ac:dyDescent="0.2">
      <c r="A69" s="205">
        <v>41821</v>
      </c>
      <c r="B69" s="206">
        <v>0.73888888888888893</v>
      </c>
      <c r="C69" s="105" t="s">
        <v>113</v>
      </c>
      <c r="D69" s="106">
        <v>421056121452000</v>
      </c>
      <c r="E69" s="33" t="s">
        <v>114</v>
      </c>
      <c r="F69" s="33" t="s">
        <v>19</v>
      </c>
      <c r="G69" s="161">
        <v>5.6</v>
      </c>
      <c r="H69" s="33" t="s">
        <v>19</v>
      </c>
      <c r="I69" s="161">
        <v>3.5</v>
      </c>
      <c r="K69" s="14">
        <v>1</v>
      </c>
      <c r="L69" s="14">
        <v>1</v>
      </c>
      <c r="N69" s="12">
        <v>0</v>
      </c>
      <c r="O69" s="12">
        <v>0</v>
      </c>
    </row>
    <row r="70" spans="1:22" x14ac:dyDescent="0.2">
      <c r="A70" s="205">
        <v>41834</v>
      </c>
      <c r="B70" s="206">
        <v>0.67361111111111116</v>
      </c>
      <c r="C70" s="105" t="s">
        <v>113</v>
      </c>
      <c r="D70" s="106">
        <v>421056121452000</v>
      </c>
      <c r="E70" s="33" t="s">
        <v>114</v>
      </c>
      <c r="F70" s="33" t="s">
        <v>19</v>
      </c>
      <c r="G70" s="161">
        <v>5</v>
      </c>
      <c r="H70" s="33" t="s">
        <v>19</v>
      </c>
      <c r="I70" s="161">
        <v>3.1</v>
      </c>
      <c r="K70" s="14">
        <v>1</v>
      </c>
      <c r="L70" s="14">
        <v>1</v>
      </c>
      <c r="N70" s="12">
        <v>0</v>
      </c>
      <c r="O70" s="12">
        <v>0</v>
      </c>
    </row>
    <row r="71" spans="1:22" x14ac:dyDescent="0.2">
      <c r="A71" s="205">
        <v>41835</v>
      </c>
      <c r="B71" s="206">
        <v>0.6875</v>
      </c>
      <c r="C71" s="105" t="s">
        <v>113</v>
      </c>
      <c r="D71" s="106">
        <v>421056121452000</v>
      </c>
      <c r="E71" s="33" t="s">
        <v>114</v>
      </c>
      <c r="F71" s="33" t="s">
        <v>19</v>
      </c>
      <c r="G71" s="161">
        <v>5.0999999999999996</v>
      </c>
      <c r="H71" s="33" t="s">
        <v>19</v>
      </c>
      <c r="I71" s="161">
        <v>3.2</v>
      </c>
      <c r="K71" s="14">
        <v>1</v>
      </c>
      <c r="L71" s="14">
        <v>1</v>
      </c>
      <c r="N71" s="12">
        <v>0</v>
      </c>
      <c r="O71" s="12">
        <v>0</v>
      </c>
    </row>
    <row r="72" spans="1:22" x14ac:dyDescent="0.2">
      <c r="A72" s="205">
        <v>41848</v>
      </c>
      <c r="B72" s="206">
        <v>0.69166666666666676</v>
      </c>
      <c r="C72" s="105" t="s">
        <v>113</v>
      </c>
      <c r="D72" s="106">
        <v>421056121452000</v>
      </c>
      <c r="E72" s="33" t="s">
        <v>114</v>
      </c>
      <c r="F72" s="33" t="s">
        <v>19</v>
      </c>
      <c r="G72" s="161">
        <v>6</v>
      </c>
      <c r="H72" s="33" t="s">
        <v>19</v>
      </c>
      <c r="I72" s="161">
        <v>3.8</v>
      </c>
      <c r="K72" s="14">
        <v>1</v>
      </c>
      <c r="L72" s="14">
        <v>1</v>
      </c>
      <c r="N72" s="12">
        <v>0</v>
      </c>
      <c r="O72" s="12">
        <v>0</v>
      </c>
    </row>
    <row r="73" spans="1:22" x14ac:dyDescent="0.2">
      <c r="A73" s="205">
        <v>41849</v>
      </c>
      <c r="B73" s="206">
        <v>0.68055555555555547</v>
      </c>
      <c r="C73" s="105" t="s">
        <v>113</v>
      </c>
      <c r="D73" s="106">
        <v>421056121452000</v>
      </c>
      <c r="E73" s="33" t="s">
        <v>114</v>
      </c>
      <c r="F73" s="33" t="s">
        <v>19</v>
      </c>
      <c r="G73" s="161">
        <v>5.3</v>
      </c>
      <c r="H73" s="33" t="s">
        <v>19</v>
      </c>
      <c r="I73" s="161">
        <v>3.3</v>
      </c>
      <c r="K73" s="14">
        <v>1</v>
      </c>
      <c r="L73" s="14">
        <v>1</v>
      </c>
      <c r="N73" s="12">
        <v>0</v>
      </c>
      <c r="O73" s="12">
        <v>0</v>
      </c>
    </row>
    <row r="74" spans="1:22" x14ac:dyDescent="0.2">
      <c r="A74" s="205">
        <v>41862</v>
      </c>
      <c r="B74" s="206">
        <v>0.61458333333333337</v>
      </c>
      <c r="C74" s="105" t="s">
        <v>113</v>
      </c>
      <c r="D74" s="106">
        <v>421056121452000</v>
      </c>
      <c r="E74" s="33" t="s">
        <v>114</v>
      </c>
      <c r="F74" s="33" t="s">
        <v>19</v>
      </c>
      <c r="G74" s="161">
        <v>5.2</v>
      </c>
      <c r="H74" s="33" t="s">
        <v>19</v>
      </c>
      <c r="I74" s="161">
        <v>3.3</v>
      </c>
      <c r="K74" s="14">
        <v>1</v>
      </c>
      <c r="L74" s="14">
        <v>1</v>
      </c>
      <c r="N74" s="12">
        <v>0</v>
      </c>
      <c r="O74" s="12">
        <v>0</v>
      </c>
    </row>
    <row r="75" spans="1:22" x14ac:dyDescent="0.2">
      <c r="A75" s="205">
        <v>41863</v>
      </c>
      <c r="B75" s="206">
        <v>0.69791666666666663</v>
      </c>
      <c r="C75" s="105" t="s">
        <v>113</v>
      </c>
      <c r="D75" s="106">
        <v>421056121452000</v>
      </c>
      <c r="E75" s="33" t="s">
        <v>114</v>
      </c>
      <c r="F75" s="33" t="s">
        <v>19</v>
      </c>
      <c r="G75" s="161">
        <v>6.8</v>
      </c>
      <c r="H75" s="33" t="s">
        <v>19</v>
      </c>
      <c r="I75" s="161">
        <v>4.2</v>
      </c>
      <c r="K75" s="14">
        <v>1</v>
      </c>
      <c r="L75" s="14">
        <v>1</v>
      </c>
      <c r="N75" s="12">
        <v>0</v>
      </c>
      <c r="O75" s="12">
        <v>0</v>
      </c>
    </row>
    <row r="76" spans="1:22" x14ac:dyDescent="0.2">
      <c r="A76" s="205">
        <v>41876</v>
      </c>
      <c r="B76" s="206">
        <v>0.69791666666666663</v>
      </c>
      <c r="C76" s="105" t="s">
        <v>113</v>
      </c>
      <c r="D76" s="106">
        <v>421056121452000</v>
      </c>
      <c r="E76" s="33" t="s">
        <v>114</v>
      </c>
      <c r="F76" s="33" t="s">
        <v>19</v>
      </c>
      <c r="G76" s="161">
        <v>5.8</v>
      </c>
      <c r="H76" s="33" t="s">
        <v>19</v>
      </c>
      <c r="I76" s="161">
        <v>3.6</v>
      </c>
      <c r="K76" s="14">
        <v>1</v>
      </c>
      <c r="L76" s="14">
        <v>1</v>
      </c>
      <c r="N76" s="12">
        <v>0</v>
      </c>
      <c r="O76" s="12">
        <v>0</v>
      </c>
    </row>
    <row r="77" spans="1:22" x14ac:dyDescent="0.2">
      <c r="A77" s="205">
        <v>41877</v>
      </c>
      <c r="B77" s="206">
        <v>0.66319444444444442</v>
      </c>
      <c r="C77" s="105" t="s">
        <v>113</v>
      </c>
      <c r="D77" s="106">
        <v>421056121452000</v>
      </c>
      <c r="E77" s="33" t="s">
        <v>114</v>
      </c>
      <c r="F77" s="33" t="s">
        <v>19</v>
      </c>
      <c r="G77" s="161">
        <v>6.4</v>
      </c>
      <c r="H77" s="33" t="s">
        <v>19</v>
      </c>
      <c r="I77" s="161">
        <v>4</v>
      </c>
      <c r="K77" s="14">
        <v>1</v>
      </c>
      <c r="L77" s="14">
        <v>1</v>
      </c>
      <c r="N77" s="12">
        <v>0</v>
      </c>
      <c r="O77" s="12">
        <v>0</v>
      </c>
    </row>
    <row r="78" spans="1:22" x14ac:dyDescent="0.2">
      <c r="A78" s="205">
        <v>41890</v>
      </c>
      <c r="B78" s="206">
        <v>0.6958333333333333</v>
      </c>
      <c r="C78" s="105" t="s">
        <v>113</v>
      </c>
      <c r="D78" s="106">
        <v>421056121452000</v>
      </c>
      <c r="E78" s="33" t="s">
        <v>114</v>
      </c>
      <c r="F78" s="33" t="s">
        <v>19</v>
      </c>
      <c r="G78" s="161">
        <v>5.6</v>
      </c>
      <c r="H78" s="33" t="s">
        <v>19</v>
      </c>
      <c r="I78" s="207">
        <v>3.5</v>
      </c>
      <c r="K78" s="14">
        <v>1</v>
      </c>
      <c r="L78" s="14">
        <v>1</v>
      </c>
      <c r="N78" s="12">
        <v>0</v>
      </c>
      <c r="O78" s="12">
        <v>0</v>
      </c>
    </row>
    <row r="79" spans="1:22" x14ac:dyDescent="0.2">
      <c r="A79" s="205">
        <v>41891</v>
      </c>
      <c r="B79" s="206">
        <v>0.69861111111111107</v>
      </c>
      <c r="C79" s="105" t="s">
        <v>113</v>
      </c>
      <c r="D79" s="106">
        <v>421056121452000</v>
      </c>
      <c r="E79" s="33" t="s">
        <v>114</v>
      </c>
      <c r="F79" s="33" t="s">
        <v>19</v>
      </c>
      <c r="G79" s="161">
        <v>5.7</v>
      </c>
      <c r="H79" s="33" t="s">
        <v>19</v>
      </c>
      <c r="I79" s="161">
        <v>3.6</v>
      </c>
      <c r="K79" s="14">
        <v>1</v>
      </c>
      <c r="L79" s="14">
        <v>1</v>
      </c>
      <c r="N79" s="12">
        <v>0</v>
      </c>
      <c r="O79" s="12">
        <v>0</v>
      </c>
    </row>
    <row r="80" spans="1:22" x14ac:dyDescent="0.2">
      <c r="A80" s="205">
        <v>41904</v>
      </c>
      <c r="B80" s="206">
        <v>0.61805555555555558</v>
      </c>
      <c r="C80" s="105" t="s">
        <v>113</v>
      </c>
      <c r="D80" s="106">
        <v>421056121452000</v>
      </c>
      <c r="E80" s="33" t="s">
        <v>114</v>
      </c>
      <c r="F80" s="33" t="s">
        <v>19</v>
      </c>
      <c r="G80" s="161">
        <v>6.4</v>
      </c>
      <c r="H80" s="33" t="s">
        <v>19</v>
      </c>
      <c r="I80" s="161">
        <v>4</v>
      </c>
      <c r="K80" s="14">
        <v>1</v>
      </c>
      <c r="L80" s="14">
        <v>1</v>
      </c>
      <c r="N80" s="12">
        <v>0</v>
      </c>
      <c r="O80" s="12">
        <v>0</v>
      </c>
    </row>
    <row r="81" spans="1:15" x14ac:dyDescent="0.2">
      <c r="A81" s="205">
        <v>41905</v>
      </c>
      <c r="B81" s="206">
        <v>0.63541666666666663</v>
      </c>
      <c r="C81" s="105" t="s">
        <v>113</v>
      </c>
      <c r="D81" s="106">
        <v>421056121452000</v>
      </c>
      <c r="E81" s="33" t="s">
        <v>114</v>
      </c>
      <c r="F81" s="33" t="s">
        <v>19</v>
      </c>
      <c r="G81" s="161">
        <v>5.6</v>
      </c>
      <c r="H81" s="33" t="s">
        <v>19</v>
      </c>
      <c r="I81" s="161">
        <v>3.5</v>
      </c>
      <c r="K81" s="14">
        <v>1</v>
      </c>
      <c r="L81" s="14">
        <v>1</v>
      </c>
      <c r="N81" s="12">
        <v>0</v>
      </c>
      <c r="O81" s="12">
        <v>0</v>
      </c>
    </row>
    <row r="82" spans="1:15" x14ac:dyDescent="0.2">
      <c r="A82" s="205">
        <v>41918</v>
      </c>
      <c r="B82" s="206">
        <v>0.60972222222222217</v>
      </c>
      <c r="C82" s="105" t="s">
        <v>113</v>
      </c>
      <c r="D82" s="106">
        <v>421056121452000</v>
      </c>
      <c r="E82" s="33" t="s">
        <v>114</v>
      </c>
      <c r="F82" s="33" t="s">
        <v>19</v>
      </c>
      <c r="G82" s="161">
        <v>5.2</v>
      </c>
      <c r="H82" s="33" t="s">
        <v>19</v>
      </c>
      <c r="I82" s="161">
        <v>3.2</v>
      </c>
      <c r="K82" s="14">
        <v>1</v>
      </c>
      <c r="L82" s="14">
        <v>1</v>
      </c>
      <c r="N82" s="12">
        <v>0</v>
      </c>
      <c r="O82" s="12">
        <v>0</v>
      </c>
    </row>
    <row r="83" spans="1:15" x14ac:dyDescent="0.2">
      <c r="A83" s="205">
        <v>41932</v>
      </c>
      <c r="B83" s="206">
        <v>0.56944444444444442</v>
      </c>
      <c r="C83" s="105" t="s">
        <v>113</v>
      </c>
      <c r="D83" s="106">
        <v>421056121452000</v>
      </c>
      <c r="E83" s="33" t="s">
        <v>114</v>
      </c>
      <c r="F83" s="33" t="s">
        <v>19</v>
      </c>
      <c r="G83" s="161">
        <v>5.6</v>
      </c>
      <c r="H83" s="33" t="s">
        <v>19</v>
      </c>
      <c r="I83" s="161">
        <v>3.5</v>
      </c>
      <c r="K83" s="14">
        <v>1</v>
      </c>
      <c r="L83" s="14">
        <v>1</v>
      </c>
      <c r="N83" s="12">
        <v>0</v>
      </c>
      <c r="O83" s="12">
        <v>0</v>
      </c>
    </row>
    <row r="84" spans="1:15" x14ac:dyDescent="0.2">
      <c r="A84" s="205">
        <v>41933</v>
      </c>
      <c r="B84" s="206">
        <v>0.64652777777777781</v>
      </c>
      <c r="C84" s="105" t="s">
        <v>113</v>
      </c>
      <c r="D84" s="106">
        <v>421056121452000</v>
      </c>
      <c r="E84" s="33" t="s">
        <v>114</v>
      </c>
      <c r="F84" s="33" t="s">
        <v>19</v>
      </c>
      <c r="G84" s="161">
        <v>5.8</v>
      </c>
      <c r="H84" s="33" t="s">
        <v>19</v>
      </c>
      <c r="I84" s="161">
        <v>3.6</v>
      </c>
      <c r="K84" s="14">
        <v>1</v>
      </c>
      <c r="L84" s="14">
        <v>1</v>
      </c>
      <c r="N84" s="12">
        <v>0</v>
      </c>
      <c r="O84" s="12">
        <v>0</v>
      </c>
    </row>
    <row r="85" spans="1:15" x14ac:dyDescent="0.2">
      <c r="A85" s="205">
        <v>41946</v>
      </c>
      <c r="B85" s="206">
        <v>0.69791666666666663</v>
      </c>
      <c r="C85" s="105" t="s">
        <v>113</v>
      </c>
      <c r="D85" s="106">
        <v>421056121452000</v>
      </c>
      <c r="E85" s="33" t="s">
        <v>114</v>
      </c>
      <c r="F85" s="33" t="s">
        <v>19</v>
      </c>
      <c r="G85" s="161">
        <v>5.6</v>
      </c>
      <c r="H85" s="33" t="s">
        <v>19</v>
      </c>
      <c r="I85" s="161">
        <v>3.5</v>
      </c>
      <c r="K85" s="14">
        <v>1</v>
      </c>
      <c r="L85" s="14">
        <v>1</v>
      </c>
      <c r="N85" s="12">
        <v>0</v>
      </c>
      <c r="O85" s="12">
        <v>0</v>
      </c>
    </row>
    <row r="86" spans="1:15" x14ac:dyDescent="0.2">
      <c r="A86" s="205">
        <v>41947</v>
      </c>
      <c r="B86" s="206">
        <v>0.5625</v>
      </c>
      <c r="C86" s="105" t="s">
        <v>113</v>
      </c>
      <c r="D86" s="106">
        <v>421056121452000</v>
      </c>
      <c r="E86" s="33" t="s">
        <v>114</v>
      </c>
      <c r="F86" s="33" t="s">
        <v>19</v>
      </c>
      <c r="G86" s="161">
        <v>6.8</v>
      </c>
      <c r="H86" s="33" t="s">
        <v>19</v>
      </c>
      <c r="I86" s="161">
        <v>4.2</v>
      </c>
      <c r="K86" s="14">
        <v>1</v>
      </c>
      <c r="L86" s="14">
        <v>1</v>
      </c>
      <c r="N86" s="12">
        <v>0</v>
      </c>
      <c r="O86" s="12">
        <v>0</v>
      </c>
    </row>
    <row r="87" spans="1:15" x14ac:dyDescent="0.2">
      <c r="A87" s="205">
        <v>41960</v>
      </c>
      <c r="B87" s="206">
        <v>0.64374999999999993</v>
      </c>
      <c r="C87" s="105" t="s">
        <v>113</v>
      </c>
      <c r="D87" s="106">
        <v>421056121452000</v>
      </c>
      <c r="E87" s="33" t="s">
        <v>114</v>
      </c>
      <c r="F87" s="33" t="s">
        <v>19</v>
      </c>
      <c r="G87" s="161">
        <v>5.6</v>
      </c>
      <c r="H87" s="33" t="s">
        <v>19</v>
      </c>
      <c r="I87" s="161">
        <v>3.5</v>
      </c>
      <c r="K87" s="14">
        <v>1</v>
      </c>
      <c r="L87" s="14">
        <v>1</v>
      </c>
      <c r="N87" s="12">
        <v>0</v>
      </c>
      <c r="O87" s="12">
        <v>0</v>
      </c>
    </row>
    <row r="88" spans="1:15" x14ac:dyDescent="0.2">
      <c r="A88" s="205">
        <v>41961</v>
      </c>
      <c r="B88" s="206">
        <v>0.52986111111111112</v>
      </c>
      <c r="C88" s="105" t="s">
        <v>113</v>
      </c>
      <c r="D88" s="106">
        <v>421056121452000</v>
      </c>
      <c r="E88" s="33" t="s">
        <v>114</v>
      </c>
      <c r="F88" s="33" t="s">
        <v>19</v>
      </c>
      <c r="G88" s="161">
        <v>6.4</v>
      </c>
      <c r="H88" s="33" t="s">
        <v>19</v>
      </c>
      <c r="I88" s="161">
        <v>4</v>
      </c>
      <c r="K88" s="14">
        <v>1</v>
      </c>
      <c r="L88" s="14">
        <v>1</v>
      </c>
      <c r="N88" s="12">
        <v>0</v>
      </c>
      <c r="O88" s="12">
        <v>0</v>
      </c>
    </row>
    <row r="89" spans="1:15" x14ac:dyDescent="0.2">
      <c r="A89" s="205">
        <v>41974</v>
      </c>
      <c r="B89" s="206">
        <v>0.70486111111111116</v>
      </c>
      <c r="C89" s="105" t="s">
        <v>113</v>
      </c>
      <c r="D89" s="106">
        <v>421056121452000</v>
      </c>
      <c r="E89" s="33" t="s">
        <v>114</v>
      </c>
      <c r="F89" s="33" t="s">
        <v>19</v>
      </c>
      <c r="G89" s="161">
        <v>6.6</v>
      </c>
      <c r="H89" s="33" t="s">
        <v>19</v>
      </c>
      <c r="I89" s="161">
        <v>4.0999999999999996</v>
      </c>
      <c r="K89" s="14">
        <v>1</v>
      </c>
      <c r="L89" s="14">
        <v>1</v>
      </c>
      <c r="N89" s="12">
        <v>0</v>
      </c>
      <c r="O89" s="12">
        <v>0</v>
      </c>
    </row>
    <row r="90" spans="1:15" x14ac:dyDescent="0.2">
      <c r="A90" s="205">
        <v>41975</v>
      </c>
      <c r="B90" s="206">
        <v>0.57638888888888895</v>
      </c>
      <c r="C90" s="105" t="s">
        <v>113</v>
      </c>
      <c r="D90" s="106">
        <v>421056121452000</v>
      </c>
      <c r="E90" s="33" t="s">
        <v>114</v>
      </c>
      <c r="F90" s="33" t="s">
        <v>19</v>
      </c>
      <c r="G90" s="161">
        <v>6.4</v>
      </c>
      <c r="H90" s="33" t="s">
        <v>19</v>
      </c>
      <c r="I90" s="161">
        <v>4</v>
      </c>
      <c r="K90" s="14">
        <v>1</v>
      </c>
      <c r="L90" s="14">
        <v>1</v>
      </c>
      <c r="N90" s="12">
        <v>0</v>
      </c>
      <c r="O90" s="12">
        <v>0</v>
      </c>
    </row>
    <row r="91" spans="1:15" x14ac:dyDescent="0.2">
      <c r="A91" s="205">
        <v>41988</v>
      </c>
      <c r="B91" s="206">
        <v>0.61944444444444446</v>
      </c>
      <c r="C91" s="105" t="s">
        <v>113</v>
      </c>
      <c r="D91" s="106">
        <v>421056121452000</v>
      </c>
      <c r="E91" s="33" t="s">
        <v>114</v>
      </c>
      <c r="F91" s="33" t="s">
        <v>19</v>
      </c>
      <c r="G91" s="161">
        <v>6.9</v>
      </c>
      <c r="H91" s="33" t="s">
        <v>19</v>
      </c>
      <c r="I91" s="161">
        <v>4.3</v>
      </c>
      <c r="K91" s="14">
        <v>1</v>
      </c>
      <c r="L91" s="14">
        <v>1</v>
      </c>
      <c r="N91" s="12">
        <v>0</v>
      </c>
      <c r="O91" s="12">
        <v>0</v>
      </c>
    </row>
    <row r="92" spans="1:15" x14ac:dyDescent="0.2">
      <c r="A92" s="205">
        <v>41989</v>
      </c>
      <c r="B92" s="206">
        <v>0.58819444444444446</v>
      </c>
      <c r="C92" s="105" t="s">
        <v>113</v>
      </c>
      <c r="D92" s="106">
        <v>421056121452000</v>
      </c>
      <c r="E92" s="33" t="s">
        <v>114</v>
      </c>
      <c r="F92" s="33" t="s">
        <v>19</v>
      </c>
      <c r="G92" s="161">
        <v>6.8</v>
      </c>
      <c r="H92" s="33" t="s">
        <v>19</v>
      </c>
      <c r="I92" s="161">
        <v>4.3</v>
      </c>
      <c r="K92" s="14">
        <v>1</v>
      </c>
      <c r="L92" s="14">
        <v>1</v>
      </c>
      <c r="N92" s="12">
        <v>0</v>
      </c>
      <c r="O92" s="12">
        <v>0</v>
      </c>
    </row>
    <row r="93" spans="1:15" x14ac:dyDescent="0.2">
      <c r="A93" s="205">
        <v>42002</v>
      </c>
      <c r="B93" s="206">
        <v>0.70208333333333339</v>
      </c>
      <c r="C93" s="105" t="s">
        <v>113</v>
      </c>
      <c r="D93" s="106">
        <v>421056121452000</v>
      </c>
      <c r="E93" s="33" t="s">
        <v>114</v>
      </c>
      <c r="F93" s="33" t="s">
        <v>19</v>
      </c>
      <c r="G93" s="161">
        <v>6.1</v>
      </c>
      <c r="H93" s="33" t="s">
        <v>19</v>
      </c>
      <c r="I93" s="161">
        <v>3.8</v>
      </c>
      <c r="K93" s="14">
        <v>1</v>
      </c>
      <c r="L93" s="14">
        <v>1</v>
      </c>
      <c r="N93" s="12">
        <v>0</v>
      </c>
      <c r="O93" s="12">
        <v>0</v>
      </c>
    </row>
    <row r="94" spans="1:15" x14ac:dyDescent="0.2">
      <c r="A94" s="205">
        <v>42003</v>
      </c>
      <c r="B94" s="206">
        <v>0.6958333333333333</v>
      </c>
      <c r="C94" s="105" t="s">
        <v>113</v>
      </c>
      <c r="D94" s="106">
        <v>421056121452000</v>
      </c>
      <c r="E94" s="33" t="s">
        <v>114</v>
      </c>
      <c r="F94" s="33" t="s">
        <v>19</v>
      </c>
      <c r="G94" s="161">
        <v>6.8</v>
      </c>
      <c r="H94" s="33" t="s">
        <v>19</v>
      </c>
      <c r="I94" s="161">
        <v>4.2</v>
      </c>
      <c r="K94" s="14">
        <v>1</v>
      </c>
      <c r="L94" s="14">
        <v>1</v>
      </c>
      <c r="N94" s="12">
        <v>0</v>
      </c>
      <c r="O94" s="12">
        <v>0</v>
      </c>
    </row>
    <row r="95" spans="1:15" x14ac:dyDescent="0.2">
      <c r="A95" s="205">
        <v>42016</v>
      </c>
      <c r="B95" s="206">
        <v>0.67361111111111116</v>
      </c>
      <c r="C95" s="105" t="s">
        <v>113</v>
      </c>
      <c r="D95" s="106">
        <v>421056121452000</v>
      </c>
      <c r="E95" s="33" t="s">
        <v>114</v>
      </c>
      <c r="F95" s="33" t="s">
        <v>19</v>
      </c>
      <c r="G95" s="161">
        <v>6.8</v>
      </c>
      <c r="H95" s="33" t="s">
        <v>19</v>
      </c>
      <c r="I95" s="161">
        <v>4.2</v>
      </c>
      <c r="K95" s="14">
        <v>1</v>
      </c>
      <c r="L95" s="14">
        <v>1</v>
      </c>
      <c r="N95" s="12">
        <v>0</v>
      </c>
      <c r="O95" s="12">
        <v>0</v>
      </c>
    </row>
    <row r="96" spans="1:15" x14ac:dyDescent="0.2">
      <c r="A96" s="205">
        <v>42017</v>
      </c>
      <c r="B96" s="206">
        <v>0.63541666666666663</v>
      </c>
      <c r="C96" s="105" t="s">
        <v>113</v>
      </c>
      <c r="D96" s="106">
        <v>421056121452000</v>
      </c>
      <c r="E96" s="33" t="s">
        <v>114</v>
      </c>
      <c r="F96" s="33" t="s">
        <v>19</v>
      </c>
      <c r="G96" s="161">
        <v>6.4</v>
      </c>
      <c r="H96" s="33" t="s">
        <v>19</v>
      </c>
      <c r="I96" s="161">
        <v>4</v>
      </c>
      <c r="K96" s="14">
        <v>1</v>
      </c>
      <c r="L96" s="14">
        <v>1</v>
      </c>
      <c r="N96" s="12">
        <v>0</v>
      </c>
      <c r="O96" s="12">
        <v>0</v>
      </c>
    </row>
    <row r="97" spans="1:19" x14ac:dyDescent="0.2">
      <c r="A97" s="205">
        <v>42030</v>
      </c>
      <c r="B97" s="206">
        <v>0.59583333333333333</v>
      </c>
      <c r="C97" s="105" t="s">
        <v>113</v>
      </c>
      <c r="D97" s="106">
        <v>421056121452000</v>
      </c>
      <c r="E97" s="33" t="s">
        <v>114</v>
      </c>
      <c r="F97" s="33" t="s">
        <v>19</v>
      </c>
      <c r="G97" s="161">
        <v>6.4</v>
      </c>
      <c r="H97" s="33" t="s">
        <v>19</v>
      </c>
      <c r="I97" s="161">
        <v>4</v>
      </c>
      <c r="K97" s="14">
        <v>1</v>
      </c>
      <c r="L97" s="14">
        <v>1</v>
      </c>
      <c r="N97" s="12">
        <v>0</v>
      </c>
      <c r="O97" s="12">
        <v>0</v>
      </c>
    </row>
    <row r="98" spans="1:19" x14ac:dyDescent="0.2">
      <c r="A98" s="205">
        <v>42031</v>
      </c>
      <c r="B98" s="206">
        <v>0.63888888888888895</v>
      </c>
      <c r="C98" s="105" t="s">
        <v>113</v>
      </c>
      <c r="D98" s="106">
        <v>421056121452000</v>
      </c>
      <c r="E98" s="33" t="s">
        <v>114</v>
      </c>
      <c r="F98" s="33" t="s">
        <v>19</v>
      </c>
      <c r="G98" s="161">
        <v>6.4</v>
      </c>
      <c r="H98" s="33" t="s">
        <v>19</v>
      </c>
      <c r="I98" s="161">
        <v>4</v>
      </c>
      <c r="K98" s="14">
        <v>1</v>
      </c>
      <c r="L98" s="14">
        <v>1</v>
      </c>
      <c r="N98" s="12">
        <v>0</v>
      </c>
      <c r="O98" s="12">
        <v>0</v>
      </c>
    </row>
    <row r="99" spans="1:19" x14ac:dyDescent="0.2">
      <c r="A99" s="205">
        <v>42044</v>
      </c>
      <c r="B99" s="206">
        <v>0.61597222222222225</v>
      </c>
      <c r="C99" s="105" t="s">
        <v>113</v>
      </c>
      <c r="D99" s="106">
        <v>421056121452000</v>
      </c>
      <c r="E99" s="33" t="s">
        <v>114</v>
      </c>
      <c r="F99" s="33" t="s">
        <v>19</v>
      </c>
      <c r="G99" s="161">
        <v>6.4</v>
      </c>
      <c r="H99" s="33" t="s">
        <v>19</v>
      </c>
      <c r="I99" s="161">
        <v>4</v>
      </c>
      <c r="K99" s="14">
        <v>1</v>
      </c>
      <c r="L99" s="14">
        <v>1</v>
      </c>
      <c r="N99" s="12">
        <v>0</v>
      </c>
      <c r="O99" s="12">
        <v>0</v>
      </c>
    </row>
    <row r="100" spans="1:19" x14ac:dyDescent="0.2">
      <c r="A100" s="205">
        <v>42045</v>
      </c>
      <c r="B100" s="206">
        <v>0.63194444444444442</v>
      </c>
      <c r="C100" s="105" t="s">
        <v>113</v>
      </c>
      <c r="D100" s="106">
        <v>421056121452000</v>
      </c>
      <c r="E100" s="33" t="s">
        <v>114</v>
      </c>
      <c r="F100" s="33" t="s">
        <v>19</v>
      </c>
      <c r="G100" s="161">
        <v>6.8</v>
      </c>
      <c r="H100" s="33" t="s">
        <v>19</v>
      </c>
      <c r="I100" s="161">
        <v>4.2</v>
      </c>
      <c r="K100" s="14">
        <v>1</v>
      </c>
      <c r="L100" s="14">
        <v>1</v>
      </c>
      <c r="N100" s="12">
        <v>0</v>
      </c>
      <c r="O100" s="12">
        <v>0</v>
      </c>
    </row>
    <row r="101" spans="1:19" x14ac:dyDescent="0.2">
      <c r="A101" s="205">
        <v>42058</v>
      </c>
      <c r="B101" s="206">
        <v>0.67708333333333337</v>
      </c>
      <c r="C101" s="105" t="s">
        <v>113</v>
      </c>
      <c r="D101" s="106">
        <v>421056121452000</v>
      </c>
      <c r="E101" s="33" t="s">
        <v>114</v>
      </c>
      <c r="F101" s="33" t="s">
        <v>19</v>
      </c>
      <c r="G101" s="161">
        <v>6.8</v>
      </c>
      <c r="H101" s="33" t="s">
        <v>19</v>
      </c>
      <c r="I101" s="161">
        <v>4.3</v>
      </c>
      <c r="K101" s="14">
        <v>1</v>
      </c>
      <c r="L101" s="14">
        <v>1</v>
      </c>
      <c r="N101" s="12">
        <v>0</v>
      </c>
      <c r="O101" s="12">
        <v>0</v>
      </c>
    </row>
    <row r="102" spans="1:19" x14ac:dyDescent="0.2">
      <c r="A102" s="205">
        <v>42059</v>
      </c>
      <c r="B102" s="206">
        <v>0.69097222222222221</v>
      </c>
      <c r="C102" s="105" t="s">
        <v>113</v>
      </c>
      <c r="D102" s="106">
        <v>421056121452000</v>
      </c>
      <c r="E102" s="33" t="s">
        <v>114</v>
      </c>
      <c r="F102" s="33" t="s">
        <v>19</v>
      </c>
      <c r="G102" s="161">
        <v>7.4</v>
      </c>
      <c r="H102" s="33" t="s">
        <v>19</v>
      </c>
      <c r="I102" s="161">
        <v>4.5999999999999996</v>
      </c>
      <c r="K102" s="14">
        <v>1</v>
      </c>
      <c r="L102" s="14">
        <v>1</v>
      </c>
      <c r="N102" s="12">
        <v>0</v>
      </c>
      <c r="O102" s="12">
        <v>0</v>
      </c>
    </row>
    <row r="103" spans="1:19" x14ac:dyDescent="0.2">
      <c r="A103" s="205">
        <v>42072</v>
      </c>
      <c r="B103" s="206">
        <v>0.71875</v>
      </c>
      <c r="C103" s="105" t="s">
        <v>113</v>
      </c>
      <c r="D103" s="106">
        <v>421056121452000</v>
      </c>
      <c r="E103" s="33" t="s">
        <v>114</v>
      </c>
      <c r="F103" s="33" t="s">
        <v>19</v>
      </c>
      <c r="G103" s="161">
        <v>7.2</v>
      </c>
      <c r="H103" s="33" t="s">
        <v>19</v>
      </c>
      <c r="I103" s="161">
        <v>4.5</v>
      </c>
      <c r="K103" s="14">
        <v>1</v>
      </c>
      <c r="L103" s="14">
        <v>1</v>
      </c>
      <c r="N103" s="12">
        <v>0</v>
      </c>
      <c r="O103" s="12">
        <v>0</v>
      </c>
    </row>
    <row r="104" spans="1:19" x14ac:dyDescent="0.2">
      <c r="A104" s="205">
        <v>42073</v>
      </c>
      <c r="B104" s="206">
        <v>0.63194444444444442</v>
      </c>
      <c r="C104" s="105" t="s">
        <v>113</v>
      </c>
      <c r="D104" s="106">
        <v>421056121452000</v>
      </c>
      <c r="E104" s="33" t="s">
        <v>114</v>
      </c>
      <c r="F104" s="33" t="s">
        <v>19</v>
      </c>
      <c r="G104" s="161">
        <v>7.2</v>
      </c>
      <c r="H104" s="33" t="s">
        <v>19</v>
      </c>
      <c r="I104" s="161">
        <v>4.5</v>
      </c>
      <c r="K104" s="14">
        <v>1</v>
      </c>
      <c r="L104" s="14">
        <v>1</v>
      </c>
      <c r="N104" s="12">
        <v>0</v>
      </c>
      <c r="O104" s="12">
        <v>0</v>
      </c>
    </row>
    <row r="105" spans="1:19" x14ac:dyDescent="0.2">
      <c r="A105" s="205">
        <v>42086</v>
      </c>
      <c r="B105" s="206">
        <v>0.66875000000000007</v>
      </c>
      <c r="C105" s="105" t="s">
        <v>113</v>
      </c>
      <c r="D105" s="106">
        <v>421056121452000</v>
      </c>
      <c r="E105" s="33" t="s">
        <v>114</v>
      </c>
      <c r="F105" s="33" t="s">
        <v>19</v>
      </c>
      <c r="G105" s="161">
        <v>6.9</v>
      </c>
      <c r="H105" s="33" t="s">
        <v>19</v>
      </c>
      <c r="I105" s="161">
        <v>4.3</v>
      </c>
      <c r="K105" s="14">
        <v>1</v>
      </c>
      <c r="L105" s="14">
        <v>1</v>
      </c>
      <c r="N105" s="12">
        <v>0</v>
      </c>
      <c r="O105" s="12">
        <v>0</v>
      </c>
    </row>
    <row r="106" spans="1:19" x14ac:dyDescent="0.2">
      <c r="A106" s="205">
        <v>42087</v>
      </c>
      <c r="B106" s="206">
        <v>0.62638888888888888</v>
      </c>
      <c r="C106" s="105" t="s">
        <v>113</v>
      </c>
      <c r="D106" s="106">
        <v>421056121452000</v>
      </c>
      <c r="E106" s="33" t="s">
        <v>114</v>
      </c>
      <c r="F106" s="33" t="s">
        <v>19</v>
      </c>
      <c r="G106" s="161">
        <v>7.1</v>
      </c>
      <c r="H106" s="33" t="s">
        <v>19</v>
      </c>
      <c r="I106" s="161">
        <v>4.4000000000000004</v>
      </c>
      <c r="K106" s="14">
        <v>1</v>
      </c>
      <c r="L106" s="14">
        <v>1</v>
      </c>
      <c r="N106" s="12">
        <v>0</v>
      </c>
      <c r="O106" s="12">
        <v>0</v>
      </c>
    </row>
    <row r="109" spans="1:19" x14ac:dyDescent="0.2">
      <c r="I109" s="8"/>
      <c r="J109" s="33"/>
      <c r="K109" s="12"/>
      <c r="L109" s="91"/>
      <c r="M109" s="91"/>
      <c r="N109" s="33"/>
      <c r="O109" s="33"/>
      <c r="P109" s="33"/>
      <c r="Q109" s="54" t="s">
        <v>73</v>
      </c>
      <c r="R109" s="150">
        <f>MIN(R2:R106)</f>
        <v>7.7</v>
      </c>
      <c r="S109" s="150">
        <f>MIN(S2:S106)</f>
        <v>5.6</v>
      </c>
    </row>
    <row r="110" spans="1:19" x14ac:dyDescent="0.2">
      <c r="I110" s="33"/>
      <c r="J110" s="8"/>
      <c r="K110" s="12"/>
      <c r="L110" s="90"/>
      <c r="M110" s="90"/>
      <c r="N110" s="33"/>
      <c r="O110" s="33"/>
      <c r="P110" s="33"/>
      <c r="Q110" s="54" t="s">
        <v>71</v>
      </c>
      <c r="R110" s="150">
        <f>AVERAGE(R2:R106)</f>
        <v>9.5</v>
      </c>
      <c r="S110" s="150">
        <f>AVERAGE(S2:S106)</f>
        <v>5.6</v>
      </c>
    </row>
    <row r="111" spans="1:19" ht="38.25" x14ac:dyDescent="0.2">
      <c r="I111" s="114"/>
      <c r="J111" s="116" t="s">
        <v>101</v>
      </c>
      <c r="K111" s="14">
        <f>SUM(K2:K106)</f>
        <v>105</v>
      </c>
      <c r="L111" s="14">
        <f>SUM(L2:L106)</f>
        <v>105</v>
      </c>
      <c r="M111" s="116" t="s">
        <v>101</v>
      </c>
      <c r="N111" s="33">
        <f>SUM(N2:N106)</f>
        <v>2</v>
      </c>
      <c r="O111" s="33">
        <f>SUM(O2:O106)</f>
        <v>1</v>
      </c>
      <c r="P111" s="33"/>
      <c r="Q111" s="54" t="s">
        <v>72</v>
      </c>
      <c r="R111" s="33">
        <f>MAX(R2:R106)</f>
        <v>11.3</v>
      </c>
      <c r="S111" s="33">
        <f>MAX(S2:S106)</f>
        <v>5.6</v>
      </c>
    </row>
  </sheetData>
  <customSheetViews>
    <customSheetView guid="{1D75F8A4-1BC6-460E-956D-527D312C5D8D}">
      <selection activeCell="I25" sqref="I25"/>
      <pageMargins left="0.7" right="0.7" top="0.75" bottom="0.75" header="0.3" footer="0.3"/>
      <pageSetup orientation="portrait" horizontalDpi="0" r:id="rId1"/>
    </customSheetView>
  </customSheetView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C94"/>
  <sheetViews>
    <sheetView zoomScaleNormal="100" workbookViewId="0">
      <selection activeCell="N90" sqref="N90"/>
    </sheetView>
  </sheetViews>
  <sheetFormatPr defaultColWidth="9.140625" defaultRowHeight="12.75" x14ac:dyDescent="0.2"/>
  <cols>
    <col min="1" max="1" width="10.5703125" style="16" bestFit="1" customWidth="1"/>
    <col min="2" max="2" width="9.140625" style="27" customWidth="1"/>
    <col min="3" max="3" width="25.28515625" style="65" customWidth="1"/>
    <col min="4" max="4" width="19" style="26" customWidth="1"/>
    <col min="5" max="5" width="10.85546875" style="14" customWidth="1"/>
    <col min="6" max="6" width="1.85546875" style="16" bestFit="1" customWidth="1"/>
    <col min="7" max="7" width="18" style="15" customWidth="1"/>
    <col min="8" max="8" width="2.28515625" style="16" customWidth="1"/>
    <col min="9" max="9" width="18" style="15" customWidth="1"/>
    <col min="10" max="10" width="2.5703125" style="16" customWidth="1"/>
    <col min="11" max="11" width="10" style="10" customWidth="1"/>
    <col min="12" max="12" width="14.28515625" style="66" customWidth="1"/>
    <col min="13" max="14" width="13.28515625" style="15" customWidth="1"/>
    <col min="15" max="17" width="13.28515625" style="10" customWidth="1"/>
    <col min="18" max="18" width="13.28515625" style="15" customWidth="1"/>
    <col min="19" max="19" width="11.5703125" style="15" bestFit="1" customWidth="1"/>
    <col min="20" max="20" width="16.5703125" style="10" customWidth="1"/>
    <col min="21" max="21" width="11.28515625" style="10" customWidth="1"/>
    <col min="22" max="22" width="11.7109375" style="10" customWidth="1"/>
    <col min="23" max="23" width="16" style="10" customWidth="1"/>
    <col min="24" max="24" width="11.140625" style="10" customWidth="1"/>
    <col min="25" max="16384" width="9.140625" style="10"/>
  </cols>
  <sheetData>
    <row r="1" spans="1:29" x14ac:dyDescent="0.2">
      <c r="G1" s="56"/>
      <c r="H1" s="57"/>
      <c r="I1" s="56"/>
      <c r="J1" s="57"/>
      <c r="AB1" s="123"/>
      <c r="AC1" s="81"/>
    </row>
    <row r="2" spans="1:29" x14ac:dyDescent="0.2">
      <c r="G2" s="56" t="s">
        <v>104</v>
      </c>
      <c r="H2" s="57"/>
      <c r="I2" s="56" t="s">
        <v>104</v>
      </c>
      <c r="J2" s="57"/>
      <c r="U2" s="58"/>
      <c r="V2" s="58"/>
      <c r="W2" s="58"/>
      <c r="X2" s="58"/>
      <c r="Y2" s="58"/>
      <c r="AB2" s="209"/>
      <c r="AC2" s="210"/>
    </row>
    <row r="3" spans="1:29" ht="76.5" x14ac:dyDescent="0.2">
      <c r="A3" s="59" t="s">
        <v>16</v>
      </c>
      <c r="B3" s="60" t="s">
        <v>14</v>
      </c>
      <c r="C3" s="59" t="s">
        <v>13</v>
      </c>
      <c r="D3" s="43" t="s">
        <v>78</v>
      </c>
      <c r="E3" s="43" t="s">
        <v>15</v>
      </c>
      <c r="F3" s="55"/>
      <c r="G3" s="61" t="s">
        <v>98</v>
      </c>
      <c r="H3" s="61"/>
      <c r="I3" s="61" t="s">
        <v>99</v>
      </c>
      <c r="J3" s="11"/>
      <c r="L3" s="75" t="s">
        <v>137</v>
      </c>
      <c r="M3" s="75" t="s">
        <v>138</v>
      </c>
      <c r="N3" s="67"/>
      <c r="O3" s="43" t="s">
        <v>136</v>
      </c>
      <c r="P3" s="43" t="s">
        <v>135</v>
      </c>
      <c r="Q3" s="43"/>
      <c r="R3" s="68" t="s">
        <v>112</v>
      </c>
      <c r="S3" s="68" t="s">
        <v>100</v>
      </c>
      <c r="T3" s="43"/>
      <c r="U3" s="42" t="s">
        <v>141</v>
      </c>
      <c r="V3" s="42" t="s">
        <v>142</v>
      </c>
      <c r="W3" s="62"/>
      <c r="X3" s="42" t="s">
        <v>139</v>
      </c>
      <c r="Y3" s="42" t="s">
        <v>140</v>
      </c>
      <c r="AB3" s="140"/>
      <c r="AC3" s="209"/>
    </row>
    <row r="4" spans="1:29" s="33" customFormat="1" x14ac:dyDescent="0.2">
      <c r="A4" s="117">
        <v>41372.549305555556</v>
      </c>
      <c r="B4" s="118">
        <v>0.5493055555555556</v>
      </c>
      <c r="C4" s="14" t="s">
        <v>79</v>
      </c>
      <c r="D4" s="119">
        <v>11509500</v>
      </c>
      <c r="E4" s="33" t="s">
        <v>22</v>
      </c>
      <c r="F4" s="234"/>
      <c r="G4" s="156">
        <v>0.5</v>
      </c>
      <c r="H4" s="243"/>
      <c r="I4" s="156">
        <v>0.6</v>
      </c>
      <c r="J4" s="120"/>
      <c r="L4" s="14">
        <v>1</v>
      </c>
      <c r="M4" s="14">
        <v>1</v>
      </c>
      <c r="N4" s="14"/>
      <c r="O4" s="14">
        <v>0</v>
      </c>
      <c r="P4" s="14">
        <v>0</v>
      </c>
      <c r="Q4" s="14"/>
      <c r="R4" s="14">
        <v>1</v>
      </c>
      <c r="S4" s="14">
        <v>1</v>
      </c>
      <c r="T4" s="14"/>
      <c r="U4" s="156">
        <v>0.5</v>
      </c>
      <c r="V4" s="156">
        <v>0.6</v>
      </c>
      <c r="AB4" s="140"/>
      <c r="AC4" s="210"/>
    </row>
    <row r="5" spans="1:29" s="33" customFormat="1" x14ac:dyDescent="0.2">
      <c r="A5" s="121">
        <v>41373.366666666669</v>
      </c>
      <c r="B5" s="122">
        <v>0.3666666666666667</v>
      </c>
      <c r="C5" s="73" t="s">
        <v>84</v>
      </c>
      <c r="D5" s="119">
        <v>11488495</v>
      </c>
      <c r="E5" s="33" t="s">
        <v>22</v>
      </c>
      <c r="F5" s="235" t="s">
        <v>19</v>
      </c>
      <c r="G5" s="123">
        <v>0</v>
      </c>
      <c r="H5" s="244" t="s">
        <v>19</v>
      </c>
      <c r="I5" s="123">
        <v>0</v>
      </c>
      <c r="J5" s="64"/>
      <c r="L5" s="14">
        <v>1</v>
      </c>
      <c r="M5" s="14">
        <v>1</v>
      </c>
      <c r="N5" s="14"/>
      <c r="O5" s="14">
        <v>0</v>
      </c>
      <c r="P5" s="14">
        <v>0</v>
      </c>
      <c r="Q5" s="14"/>
      <c r="R5" s="14">
        <v>0</v>
      </c>
      <c r="S5" s="14">
        <v>0</v>
      </c>
      <c r="T5" s="14"/>
      <c r="U5" s="123"/>
      <c r="V5" s="123"/>
      <c r="AB5" s="210"/>
      <c r="AC5" s="140"/>
    </row>
    <row r="6" spans="1:29" s="33" customFormat="1" x14ac:dyDescent="0.2">
      <c r="A6" s="121">
        <v>41387.388194444444</v>
      </c>
      <c r="B6" s="122">
        <v>0.38819444444444445</v>
      </c>
      <c r="C6" s="12" t="s">
        <v>158</v>
      </c>
      <c r="D6" s="119">
        <v>11509105</v>
      </c>
      <c r="E6" s="33" t="s">
        <v>22</v>
      </c>
      <c r="F6" s="236"/>
      <c r="G6" s="123">
        <v>0.3</v>
      </c>
      <c r="H6" s="245"/>
      <c r="I6" s="123">
        <v>0.4</v>
      </c>
      <c r="J6" s="64"/>
      <c r="L6" s="14">
        <v>1</v>
      </c>
      <c r="M6" s="14">
        <v>1</v>
      </c>
      <c r="N6" s="14"/>
      <c r="O6" s="14">
        <v>0</v>
      </c>
      <c r="P6" s="14">
        <v>0</v>
      </c>
      <c r="Q6" s="14"/>
      <c r="R6" s="14">
        <v>0</v>
      </c>
      <c r="S6" s="14">
        <v>1</v>
      </c>
      <c r="T6" s="14"/>
      <c r="U6" s="123">
        <v>0.3</v>
      </c>
      <c r="V6" s="123">
        <v>0.4</v>
      </c>
      <c r="AB6" s="123"/>
      <c r="AC6" s="209"/>
    </row>
    <row r="7" spans="1:29" s="33" customFormat="1" x14ac:dyDescent="0.2">
      <c r="A7" s="121">
        <v>41388.380555555559</v>
      </c>
      <c r="B7" s="122">
        <v>0.38055555555555554</v>
      </c>
      <c r="C7" s="73" t="s">
        <v>133</v>
      </c>
      <c r="D7" s="125">
        <v>421420121481700</v>
      </c>
      <c r="E7" s="33" t="s">
        <v>22</v>
      </c>
      <c r="F7" s="235" t="s">
        <v>19</v>
      </c>
      <c r="G7" s="123">
        <v>0</v>
      </c>
      <c r="H7" s="244" t="s">
        <v>19</v>
      </c>
      <c r="I7" s="123">
        <v>0</v>
      </c>
      <c r="J7" s="64"/>
      <c r="L7" s="14">
        <v>1</v>
      </c>
      <c r="M7" s="14">
        <v>1</v>
      </c>
      <c r="N7" s="14"/>
      <c r="O7" s="14">
        <v>0</v>
      </c>
      <c r="P7" s="14">
        <v>0</v>
      </c>
      <c r="Q7" s="14"/>
      <c r="R7" s="14">
        <v>0</v>
      </c>
      <c r="S7" s="14">
        <v>0</v>
      </c>
      <c r="T7" s="14"/>
      <c r="U7" s="123"/>
      <c r="V7" s="123"/>
      <c r="AB7" s="140"/>
      <c r="AC7" s="140"/>
    </row>
    <row r="8" spans="1:29" s="33" customFormat="1" x14ac:dyDescent="0.2">
      <c r="A8" s="121">
        <v>41400.563194444447</v>
      </c>
      <c r="B8" s="122">
        <v>0.56319444444444444</v>
      </c>
      <c r="C8" s="14" t="s">
        <v>79</v>
      </c>
      <c r="D8" s="119">
        <v>11509500</v>
      </c>
      <c r="E8" s="33" t="s">
        <v>22</v>
      </c>
      <c r="F8" s="235" t="s">
        <v>19</v>
      </c>
      <c r="G8" s="123">
        <v>0</v>
      </c>
      <c r="H8" s="244"/>
      <c r="I8" s="124">
        <v>0.6</v>
      </c>
      <c r="J8" s="64"/>
      <c r="L8" s="14">
        <v>1</v>
      </c>
      <c r="M8" s="14">
        <v>1</v>
      </c>
      <c r="N8" s="14"/>
      <c r="O8" s="14">
        <v>0</v>
      </c>
      <c r="P8" s="14">
        <v>0</v>
      </c>
      <c r="Q8" s="14"/>
      <c r="R8" s="14">
        <v>0</v>
      </c>
      <c r="S8" s="14">
        <v>1</v>
      </c>
      <c r="T8" s="14"/>
      <c r="U8" s="123"/>
      <c r="V8" s="123">
        <v>0.6</v>
      </c>
      <c r="AB8" s="140"/>
      <c r="AC8" s="156"/>
    </row>
    <row r="9" spans="1:29" s="33" customFormat="1" x14ac:dyDescent="0.2">
      <c r="A9" s="121">
        <v>41401</v>
      </c>
      <c r="B9" s="122">
        <v>0.38472222222222219</v>
      </c>
      <c r="C9" s="73" t="s">
        <v>84</v>
      </c>
      <c r="D9" s="119">
        <v>11488495</v>
      </c>
      <c r="E9" s="33" t="s">
        <v>22</v>
      </c>
      <c r="F9" s="235"/>
      <c r="G9" s="123">
        <v>0.3</v>
      </c>
      <c r="H9" s="245"/>
      <c r="I9" s="123">
        <v>0.2</v>
      </c>
      <c r="J9" s="64"/>
      <c r="L9" s="14">
        <v>1</v>
      </c>
      <c r="M9" s="14">
        <v>1</v>
      </c>
      <c r="N9" s="14"/>
      <c r="O9" s="14">
        <v>0</v>
      </c>
      <c r="P9" s="14">
        <v>0</v>
      </c>
      <c r="Q9" s="14"/>
      <c r="R9" s="14">
        <v>0</v>
      </c>
      <c r="S9" s="14">
        <v>0</v>
      </c>
      <c r="T9" s="14"/>
      <c r="U9" s="123"/>
      <c r="V9" s="123"/>
      <c r="AB9" s="209"/>
      <c r="AC9" s="123"/>
    </row>
    <row r="10" spans="1:29" s="33" customFormat="1" x14ac:dyDescent="0.2">
      <c r="A10" s="121">
        <v>41414.554861111108</v>
      </c>
      <c r="B10" s="122">
        <v>0.55486111111111114</v>
      </c>
      <c r="C10" s="14" t="s">
        <v>79</v>
      </c>
      <c r="D10" s="119">
        <v>11509500</v>
      </c>
      <c r="E10" s="33" t="s">
        <v>22</v>
      </c>
      <c r="F10" s="235"/>
      <c r="G10" s="123">
        <v>0.5</v>
      </c>
      <c r="H10" s="245"/>
      <c r="I10" s="123">
        <v>0.4</v>
      </c>
      <c r="J10" s="64"/>
      <c r="L10" s="14">
        <v>1</v>
      </c>
      <c r="M10" s="14">
        <v>1</v>
      </c>
      <c r="N10" s="14"/>
      <c r="O10" s="14">
        <v>0</v>
      </c>
      <c r="P10" s="14">
        <v>0</v>
      </c>
      <c r="Q10" s="14"/>
      <c r="R10" s="14">
        <v>1</v>
      </c>
      <c r="S10" s="14">
        <v>1</v>
      </c>
      <c r="T10" s="14"/>
      <c r="U10" s="123">
        <v>0.5</v>
      </c>
      <c r="V10" s="123">
        <v>0.4</v>
      </c>
      <c r="AB10" s="156"/>
      <c r="AC10" s="123"/>
    </row>
    <row r="11" spans="1:29" s="33" customFormat="1" x14ac:dyDescent="0.2">
      <c r="A11" s="121">
        <v>41415.363888888889</v>
      </c>
      <c r="B11" s="122">
        <v>0.36388888888888887</v>
      </c>
      <c r="C11" s="73" t="s">
        <v>84</v>
      </c>
      <c r="D11" s="119">
        <v>11488495</v>
      </c>
      <c r="E11" s="33" t="s">
        <v>22</v>
      </c>
      <c r="F11" s="235"/>
      <c r="G11" s="123">
        <v>0.5</v>
      </c>
      <c r="H11" s="245"/>
      <c r="I11" s="123">
        <v>0.8</v>
      </c>
      <c r="J11" s="64"/>
      <c r="L11" s="14">
        <v>1</v>
      </c>
      <c r="M11" s="14">
        <v>1</v>
      </c>
      <c r="N11" s="14"/>
      <c r="O11" s="14">
        <v>0</v>
      </c>
      <c r="P11" s="14">
        <v>0</v>
      </c>
      <c r="Q11" s="14"/>
      <c r="R11" s="14">
        <v>1</v>
      </c>
      <c r="S11" s="14">
        <v>1</v>
      </c>
      <c r="T11" s="14"/>
      <c r="U11" s="123">
        <v>0.5</v>
      </c>
      <c r="V11" s="123">
        <v>0.8</v>
      </c>
      <c r="AB11" s="160"/>
      <c r="AC11" s="140"/>
    </row>
    <row r="12" spans="1:29" s="33" customFormat="1" x14ac:dyDescent="0.2">
      <c r="A12" s="121">
        <v>41428.559027777781</v>
      </c>
      <c r="B12" s="122">
        <v>0.55902777777777779</v>
      </c>
      <c r="C12" s="73" t="s">
        <v>83</v>
      </c>
      <c r="D12" s="126">
        <v>421420121481700</v>
      </c>
      <c r="E12" s="33" t="s">
        <v>22</v>
      </c>
      <c r="F12" s="235"/>
      <c r="G12" s="123">
        <v>0.4</v>
      </c>
      <c r="H12" s="245"/>
      <c r="I12" s="123">
        <v>0.3</v>
      </c>
      <c r="J12" s="64"/>
      <c r="L12" s="14">
        <v>1</v>
      </c>
      <c r="M12" s="14">
        <v>1</v>
      </c>
      <c r="N12" s="14"/>
      <c r="O12" s="14">
        <v>0</v>
      </c>
      <c r="P12" s="14">
        <v>0</v>
      </c>
      <c r="Q12" s="14"/>
      <c r="R12" s="14">
        <v>1</v>
      </c>
      <c r="S12" s="14">
        <v>0</v>
      </c>
      <c r="T12" s="14"/>
      <c r="U12" s="123">
        <v>0.4</v>
      </c>
      <c r="V12" s="123"/>
      <c r="AB12" s="209"/>
      <c r="AC12" s="210"/>
    </row>
    <row r="13" spans="1:29" s="33" customFormat="1" x14ac:dyDescent="0.2">
      <c r="A13" s="121">
        <v>41429.370833333334</v>
      </c>
      <c r="B13" s="122">
        <v>0.37083333333333335</v>
      </c>
      <c r="C13" s="73" t="s">
        <v>84</v>
      </c>
      <c r="D13" s="119">
        <v>11488495</v>
      </c>
      <c r="E13" s="33" t="s">
        <v>22</v>
      </c>
      <c r="F13" s="235"/>
      <c r="G13" s="123">
        <v>0.3</v>
      </c>
      <c r="H13" s="245"/>
      <c r="I13" s="123">
        <v>0.3</v>
      </c>
      <c r="J13" s="64"/>
      <c r="L13" s="14">
        <v>1</v>
      </c>
      <c r="M13" s="14">
        <v>1</v>
      </c>
      <c r="N13" s="14"/>
      <c r="O13" s="14">
        <v>0</v>
      </c>
      <c r="P13" s="14">
        <v>0</v>
      </c>
      <c r="Q13" s="14"/>
      <c r="R13" s="14">
        <v>0</v>
      </c>
      <c r="S13" s="14">
        <v>0</v>
      </c>
      <c r="T13" s="14"/>
      <c r="U13" s="123"/>
      <c r="V13" s="123"/>
      <c r="AB13" s="140"/>
      <c r="AC13" s="140"/>
    </row>
    <row r="14" spans="1:29" s="33" customFormat="1" x14ac:dyDescent="0.2">
      <c r="A14" s="121">
        <v>41442.548611111109</v>
      </c>
      <c r="B14" s="122">
        <v>0.54861111111111105</v>
      </c>
      <c r="C14" s="73" t="s">
        <v>83</v>
      </c>
      <c r="D14" s="126">
        <v>421420121481700</v>
      </c>
      <c r="E14" s="33" t="s">
        <v>22</v>
      </c>
      <c r="F14" s="235"/>
      <c r="G14" s="123">
        <v>0.2</v>
      </c>
      <c r="H14" s="245"/>
      <c r="I14" s="123">
        <v>0.3</v>
      </c>
      <c r="J14" s="64"/>
      <c r="L14" s="14">
        <v>1</v>
      </c>
      <c r="M14" s="14">
        <v>1</v>
      </c>
      <c r="N14" s="14"/>
      <c r="O14" s="14">
        <v>0</v>
      </c>
      <c r="P14" s="14">
        <v>0</v>
      </c>
      <c r="Q14" s="14"/>
      <c r="R14" s="14">
        <v>0</v>
      </c>
      <c r="S14" s="14">
        <v>0</v>
      </c>
      <c r="T14" s="14"/>
      <c r="U14" s="123"/>
      <c r="V14" s="123"/>
      <c r="AB14" s="156"/>
      <c r="AC14" s="140"/>
    </row>
    <row r="15" spans="1:29" s="33" customFormat="1" x14ac:dyDescent="0.2">
      <c r="A15" s="121">
        <v>41443.363194444442</v>
      </c>
      <c r="B15" s="122">
        <v>0.36319444444444443</v>
      </c>
      <c r="C15" s="73" t="s">
        <v>84</v>
      </c>
      <c r="D15" s="119">
        <v>11488495</v>
      </c>
      <c r="E15" s="33" t="s">
        <v>22</v>
      </c>
      <c r="F15" s="235"/>
      <c r="G15" s="123">
        <v>0.5</v>
      </c>
      <c r="H15" s="245"/>
      <c r="I15" s="123">
        <v>0.6</v>
      </c>
      <c r="J15" s="64"/>
      <c r="L15" s="14">
        <v>1</v>
      </c>
      <c r="M15" s="14">
        <v>1</v>
      </c>
      <c r="N15" s="14"/>
      <c r="O15" s="14">
        <v>0</v>
      </c>
      <c r="P15" s="14">
        <v>0</v>
      </c>
      <c r="Q15" s="14"/>
      <c r="R15" s="14">
        <v>1</v>
      </c>
      <c r="S15" s="14">
        <v>1</v>
      </c>
      <c r="T15" s="14"/>
      <c r="U15" s="123">
        <v>0.5</v>
      </c>
      <c r="V15" s="123">
        <v>0.6</v>
      </c>
      <c r="AB15" s="210"/>
      <c r="AC15" s="160"/>
    </row>
    <row r="16" spans="1:29" s="33" customFormat="1" x14ac:dyDescent="0.2">
      <c r="A16" s="121">
        <v>41456.517361111109</v>
      </c>
      <c r="B16" s="122">
        <v>0.51736111111111105</v>
      </c>
      <c r="C16" s="73" t="s">
        <v>83</v>
      </c>
      <c r="D16" s="126">
        <v>421420121481700</v>
      </c>
      <c r="E16" s="33" t="s">
        <v>22</v>
      </c>
      <c r="F16" s="235"/>
      <c r="G16" s="123">
        <v>0.3</v>
      </c>
      <c r="H16" s="245"/>
      <c r="I16" s="123">
        <v>0.3</v>
      </c>
      <c r="J16" s="64"/>
      <c r="L16" s="14">
        <v>1</v>
      </c>
      <c r="M16" s="14">
        <v>1</v>
      </c>
      <c r="N16" s="14"/>
      <c r="O16" s="14">
        <v>0</v>
      </c>
      <c r="P16" s="14">
        <v>0</v>
      </c>
      <c r="Q16" s="14"/>
      <c r="R16" s="14">
        <v>1</v>
      </c>
      <c r="S16" s="14">
        <v>1</v>
      </c>
      <c r="T16" s="14"/>
      <c r="U16" s="123"/>
      <c r="V16" s="123"/>
      <c r="AB16" s="209"/>
      <c r="AC16" s="140"/>
    </row>
    <row r="17" spans="1:29" s="33" customFormat="1" x14ac:dyDescent="0.2">
      <c r="A17" s="121">
        <v>41457.442361111112</v>
      </c>
      <c r="B17" s="122">
        <v>0.44236111111111115</v>
      </c>
      <c r="C17" s="73" t="s">
        <v>84</v>
      </c>
      <c r="D17" s="119">
        <v>11488495</v>
      </c>
      <c r="E17" s="33" t="s">
        <v>22</v>
      </c>
      <c r="F17" s="235"/>
      <c r="G17" s="123">
        <v>0.5</v>
      </c>
      <c r="H17" s="245"/>
      <c r="I17" s="123">
        <v>0.5</v>
      </c>
      <c r="J17" s="64"/>
      <c r="L17" s="14">
        <v>1</v>
      </c>
      <c r="M17" s="14">
        <v>1</v>
      </c>
      <c r="N17" s="14"/>
      <c r="O17" s="14">
        <v>0</v>
      </c>
      <c r="P17" s="14">
        <v>0</v>
      </c>
      <c r="Q17" s="14"/>
      <c r="R17" s="14">
        <v>1</v>
      </c>
      <c r="S17" s="14">
        <v>1</v>
      </c>
      <c r="T17" s="14"/>
      <c r="U17" s="123">
        <v>0.5</v>
      </c>
      <c r="V17" s="123">
        <v>0.5</v>
      </c>
      <c r="AB17" s="156"/>
      <c r="AC17" s="140"/>
    </row>
    <row r="18" spans="1:29" s="33" customFormat="1" x14ac:dyDescent="0.2">
      <c r="A18" s="121">
        <v>41470.488194444442</v>
      </c>
      <c r="B18" s="122">
        <v>0.4909722222222222</v>
      </c>
      <c r="C18" s="73" t="s">
        <v>83</v>
      </c>
      <c r="D18" s="126">
        <v>421420121481700</v>
      </c>
      <c r="E18" s="33" t="s">
        <v>22</v>
      </c>
      <c r="F18" s="235"/>
      <c r="G18" s="123">
        <v>0.53</v>
      </c>
      <c r="H18" s="245"/>
      <c r="I18" s="123">
        <v>0.8</v>
      </c>
      <c r="J18" s="64"/>
      <c r="L18" s="14">
        <v>1</v>
      </c>
      <c r="M18" s="14">
        <v>1</v>
      </c>
      <c r="N18" s="14"/>
      <c r="O18" s="14">
        <v>0</v>
      </c>
      <c r="P18" s="14">
        <v>0</v>
      </c>
      <c r="Q18" s="14"/>
      <c r="R18" s="14">
        <v>1</v>
      </c>
      <c r="S18" s="14">
        <v>1</v>
      </c>
      <c r="T18" s="14"/>
      <c r="U18" s="123">
        <v>0.53</v>
      </c>
      <c r="V18" s="123">
        <v>0.8</v>
      </c>
      <c r="AB18" s="123"/>
      <c r="AC18" s="209"/>
    </row>
    <row r="19" spans="1:29" s="33" customFormat="1" x14ac:dyDescent="0.2">
      <c r="A19" s="121">
        <v>41471.390277777777</v>
      </c>
      <c r="B19" s="122">
        <v>0.39027777777777778</v>
      </c>
      <c r="C19" s="73" t="s">
        <v>84</v>
      </c>
      <c r="D19" s="119">
        <v>11488495</v>
      </c>
      <c r="E19" s="33" t="s">
        <v>22</v>
      </c>
      <c r="F19" s="235"/>
      <c r="G19" s="123">
        <v>0.78</v>
      </c>
      <c r="H19" s="245"/>
      <c r="I19" s="123">
        <v>0.9</v>
      </c>
      <c r="J19" s="64"/>
      <c r="L19" s="14">
        <v>1</v>
      </c>
      <c r="M19" s="14">
        <v>1</v>
      </c>
      <c r="N19" s="14"/>
      <c r="O19" s="14">
        <v>0</v>
      </c>
      <c r="P19" s="14">
        <v>0</v>
      </c>
      <c r="Q19" s="14"/>
      <c r="R19" s="14">
        <v>1</v>
      </c>
      <c r="S19" s="14">
        <v>1</v>
      </c>
      <c r="T19" s="14"/>
      <c r="U19" s="123">
        <v>0.78</v>
      </c>
      <c r="V19" s="123">
        <v>0.9</v>
      </c>
      <c r="AB19" s="123"/>
      <c r="AC19" s="123"/>
    </row>
    <row r="20" spans="1:29" s="33" customFormat="1" x14ac:dyDescent="0.2">
      <c r="A20" s="127">
        <v>41484.519444444442</v>
      </c>
      <c r="B20" s="128">
        <v>0.51944444444444449</v>
      </c>
      <c r="C20" s="73" t="s">
        <v>83</v>
      </c>
      <c r="D20" s="126">
        <v>421420121481700</v>
      </c>
      <c r="E20" s="33" t="s">
        <v>22</v>
      </c>
      <c r="F20" s="237"/>
      <c r="G20" s="157">
        <v>0.21</v>
      </c>
      <c r="H20" s="246"/>
      <c r="I20" s="157">
        <v>0.88</v>
      </c>
      <c r="J20" s="64"/>
      <c r="L20" s="14">
        <v>1</v>
      </c>
      <c r="M20" s="14">
        <v>1</v>
      </c>
      <c r="N20" s="14"/>
      <c r="O20" s="14">
        <v>0</v>
      </c>
      <c r="P20" s="14">
        <v>0</v>
      </c>
      <c r="Q20" s="14"/>
      <c r="R20" s="14">
        <v>0</v>
      </c>
      <c r="S20" s="14">
        <v>1</v>
      </c>
      <c r="T20" s="14"/>
      <c r="U20" s="157"/>
      <c r="V20" s="157">
        <v>0.88</v>
      </c>
      <c r="AB20" s="123"/>
      <c r="AC20" s="140"/>
    </row>
    <row r="21" spans="1:29" s="33" customFormat="1" x14ac:dyDescent="0.2">
      <c r="A21" s="127">
        <v>41485.382638888892</v>
      </c>
      <c r="B21" s="129">
        <v>0.38263888888888892</v>
      </c>
      <c r="C21" s="73" t="s">
        <v>84</v>
      </c>
      <c r="D21" s="119">
        <v>11488495</v>
      </c>
      <c r="E21" s="33" t="s">
        <v>22</v>
      </c>
      <c r="F21" s="235"/>
      <c r="G21" s="130">
        <v>1.04</v>
      </c>
      <c r="H21" s="247"/>
      <c r="I21" s="130">
        <v>2.17</v>
      </c>
      <c r="J21" s="64"/>
      <c r="L21" s="14">
        <v>1</v>
      </c>
      <c r="M21" s="14">
        <v>1</v>
      </c>
      <c r="N21" s="14"/>
      <c r="O21" s="14">
        <v>0</v>
      </c>
      <c r="P21" s="14">
        <v>0</v>
      </c>
      <c r="Q21" s="14"/>
      <c r="R21" s="14">
        <v>1</v>
      </c>
      <c r="S21" s="14">
        <v>1</v>
      </c>
      <c r="T21" s="14"/>
      <c r="U21" s="130">
        <v>1.04</v>
      </c>
      <c r="V21" s="130">
        <v>2.17</v>
      </c>
      <c r="AB21" s="123"/>
      <c r="AC21" s="140"/>
    </row>
    <row r="22" spans="1:29" s="33" customFormat="1" x14ac:dyDescent="0.2">
      <c r="A22" s="127">
        <v>41498.509027777778</v>
      </c>
      <c r="B22" s="131">
        <v>0.50902777777777775</v>
      </c>
      <c r="C22" s="73" t="s">
        <v>83</v>
      </c>
      <c r="D22" s="126">
        <v>421420121481700</v>
      </c>
      <c r="E22" s="33" t="s">
        <v>22</v>
      </c>
      <c r="F22" s="238"/>
      <c r="G22" s="140">
        <v>0.34</v>
      </c>
      <c r="H22" s="217"/>
      <c r="I22" s="140">
        <v>0.54</v>
      </c>
      <c r="J22" s="132"/>
      <c r="L22" s="14">
        <v>1</v>
      </c>
      <c r="M22" s="14">
        <v>1</v>
      </c>
      <c r="N22" s="14"/>
      <c r="O22" s="14">
        <v>0</v>
      </c>
      <c r="P22" s="14">
        <v>0</v>
      </c>
      <c r="Q22" s="14"/>
      <c r="R22" s="14">
        <v>1</v>
      </c>
      <c r="S22" s="14">
        <v>1</v>
      </c>
      <c r="T22" s="14"/>
      <c r="U22" s="140">
        <v>0.34</v>
      </c>
      <c r="V22" s="140">
        <v>0.54</v>
      </c>
      <c r="AB22" s="140"/>
      <c r="AC22" s="209"/>
    </row>
    <row r="23" spans="1:29" s="33" customFormat="1" x14ac:dyDescent="0.2">
      <c r="A23" s="127">
        <v>41499.395138888889</v>
      </c>
      <c r="B23" s="131">
        <v>0.39513888888888887</v>
      </c>
      <c r="C23" s="73" t="s">
        <v>84</v>
      </c>
      <c r="D23" s="119">
        <v>11488495</v>
      </c>
      <c r="E23" s="33" t="s">
        <v>22</v>
      </c>
      <c r="F23" s="238"/>
      <c r="G23" s="140">
        <v>0.28000000000000003</v>
      </c>
      <c r="H23" s="217"/>
      <c r="I23" s="140">
        <v>0.67</v>
      </c>
      <c r="J23" s="132"/>
      <c r="L23" s="14">
        <v>1</v>
      </c>
      <c r="M23" s="14">
        <v>1</v>
      </c>
      <c r="N23" s="14"/>
      <c r="O23" s="14">
        <v>0</v>
      </c>
      <c r="P23" s="14">
        <v>0</v>
      </c>
      <c r="Q23" s="14"/>
      <c r="R23" s="14">
        <v>0</v>
      </c>
      <c r="S23" s="14">
        <v>1</v>
      </c>
      <c r="T23" s="14"/>
      <c r="U23" s="140"/>
      <c r="V23" s="140">
        <v>0.67</v>
      </c>
      <c r="AB23" s="140"/>
      <c r="AC23" s="140"/>
    </row>
    <row r="24" spans="1:29" s="33" customFormat="1" x14ac:dyDescent="0.2">
      <c r="A24" s="127">
        <v>41512.542361111111</v>
      </c>
      <c r="B24" s="131">
        <v>0.54236111111111118</v>
      </c>
      <c r="C24" s="73" t="s">
        <v>83</v>
      </c>
      <c r="D24" s="126">
        <v>421420121481700</v>
      </c>
      <c r="E24" s="33" t="s">
        <v>22</v>
      </c>
      <c r="F24" s="238"/>
      <c r="G24" s="140">
        <v>0.4</v>
      </c>
      <c r="H24" s="217"/>
      <c r="I24" s="140">
        <v>0.5</v>
      </c>
      <c r="J24" s="132"/>
      <c r="L24" s="14">
        <v>1</v>
      </c>
      <c r="M24" s="14">
        <v>1</v>
      </c>
      <c r="N24" s="14"/>
      <c r="O24" s="14">
        <v>0</v>
      </c>
      <c r="P24" s="14">
        <v>0</v>
      </c>
      <c r="Q24" s="14"/>
      <c r="R24" s="14">
        <v>1</v>
      </c>
      <c r="S24" s="14">
        <v>1</v>
      </c>
      <c r="T24" s="14"/>
      <c r="U24" s="140">
        <v>0.4</v>
      </c>
      <c r="V24" s="140">
        <v>0.5</v>
      </c>
      <c r="AB24" s="210"/>
      <c r="AC24" s="140"/>
    </row>
    <row r="25" spans="1:29" s="33" customFormat="1" x14ac:dyDescent="0.2">
      <c r="A25" s="127">
        <v>41512.545138888891</v>
      </c>
      <c r="B25" s="131">
        <v>0.54513888888888895</v>
      </c>
      <c r="C25" s="73" t="s">
        <v>83</v>
      </c>
      <c r="D25" s="126">
        <v>421420121481700</v>
      </c>
      <c r="E25" s="33" t="s">
        <v>22</v>
      </c>
      <c r="F25" s="238"/>
      <c r="G25" s="140">
        <v>0.79</v>
      </c>
      <c r="H25" s="217"/>
      <c r="I25" s="140">
        <v>0.72</v>
      </c>
      <c r="J25" s="132"/>
      <c r="L25" s="14">
        <v>1</v>
      </c>
      <c r="M25" s="14">
        <v>1</v>
      </c>
      <c r="N25" s="14"/>
      <c r="O25" s="14">
        <v>0</v>
      </c>
      <c r="P25" s="14">
        <v>0</v>
      </c>
      <c r="Q25" s="14"/>
      <c r="R25" s="14">
        <v>1</v>
      </c>
      <c r="S25" s="14">
        <v>1</v>
      </c>
      <c r="T25" s="14"/>
      <c r="U25" s="140">
        <v>0.79</v>
      </c>
      <c r="V25" s="140">
        <v>0.72</v>
      </c>
      <c r="AB25" s="123"/>
      <c r="AC25" s="140"/>
    </row>
    <row r="26" spans="1:29" s="33" customFormat="1" x14ac:dyDescent="0.2">
      <c r="A26" s="127">
        <v>41513.384722222225</v>
      </c>
      <c r="B26" s="131">
        <v>0.38472222222222219</v>
      </c>
      <c r="C26" s="73" t="s">
        <v>84</v>
      </c>
      <c r="D26" s="119">
        <v>11488495</v>
      </c>
      <c r="E26" s="33" t="s">
        <v>22</v>
      </c>
      <c r="F26" s="238"/>
      <c r="G26" s="140">
        <v>0.6</v>
      </c>
      <c r="H26" s="217"/>
      <c r="I26" s="140">
        <v>0.66</v>
      </c>
      <c r="J26" s="132"/>
      <c r="L26" s="14">
        <v>1</v>
      </c>
      <c r="M26" s="14">
        <v>1</v>
      </c>
      <c r="N26" s="14"/>
      <c r="O26" s="14">
        <v>0</v>
      </c>
      <c r="P26" s="14">
        <v>0</v>
      </c>
      <c r="Q26" s="14"/>
      <c r="R26" s="14">
        <v>1</v>
      </c>
      <c r="S26" s="14">
        <v>1</v>
      </c>
      <c r="T26" s="14"/>
      <c r="U26" s="140">
        <v>0.6</v>
      </c>
      <c r="V26" s="140">
        <v>0.66</v>
      </c>
      <c r="AB26" s="140"/>
      <c r="AC26" s="140"/>
    </row>
    <row r="27" spans="1:29" s="33" customFormat="1" x14ac:dyDescent="0.2">
      <c r="A27" s="127">
        <v>41513.387499999997</v>
      </c>
      <c r="B27" s="131">
        <v>0.38750000000000001</v>
      </c>
      <c r="C27" s="73" t="s">
        <v>84</v>
      </c>
      <c r="D27" s="119">
        <v>11488495</v>
      </c>
      <c r="E27" s="33" t="s">
        <v>22</v>
      </c>
      <c r="F27" s="238"/>
      <c r="G27" s="140">
        <v>1.02</v>
      </c>
      <c r="H27" s="217"/>
      <c r="I27" s="140">
        <v>0.7</v>
      </c>
      <c r="J27" s="132"/>
      <c r="L27" s="14">
        <v>1</v>
      </c>
      <c r="M27" s="14">
        <v>1</v>
      </c>
      <c r="N27" s="14"/>
      <c r="O27" s="14">
        <v>0</v>
      </c>
      <c r="P27" s="14">
        <v>0</v>
      </c>
      <c r="Q27" s="14"/>
      <c r="R27" s="14">
        <v>1</v>
      </c>
      <c r="S27" s="14">
        <v>1</v>
      </c>
      <c r="T27" s="14"/>
      <c r="U27" s="81">
        <v>1.02</v>
      </c>
      <c r="V27" s="140">
        <v>0.7</v>
      </c>
      <c r="AB27" s="140"/>
      <c r="AC27" s="209"/>
    </row>
    <row r="28" spans="1:29" s="33" customFormat="1" x14ac:dyDescent="0.2">
      <c r="A28" s="127">
        <v>41526.48333333333</v>
      </c>
      <c r="B28" s="131">
        <v>0.48333333333333334</v>
      </c>
      <c r="C28" s="73" t="s">
        <v>83</v>
      </c>
      <c r="D28" s="126">
        <v>421420121481700</v>
      </c>
      <c r="E28" s="33" t="s">
        <v>22</v>
      </c>
      <c r="F28" s="239"/>
      <c r="G28" s="140">
        <v>0.13</v>
      </c>
      <c r="H28" s="217"/>
      <c r="I28" s="140">
        <v>0.49</v>
      </c>
      <c r="J28" s="132"/>
      <c r="L28" s="14">
        <v>1</v>
      </c>
      <c r="M28" s="14">
        <v>1</v>
      </c>
      <c r="N28" s="14"/>
      <c r="O28" s="14">
        <v>0</v>
      </c>
      <c r="P28" s="14">
        <v>0</v>
      </c>
      <c r="Q28" s="14"/>
      <c r="R28" s="14">
        <v>0</v>
      </c>
      <c r="S28" s="14">
        <v>1</v>
      </c>
      <c r="T28" s="14"/>
      <c r="U28" s="134"/>
      <c r="V28" s="140">
        <v>0.49</v>
      </c>
      <c r="AB28" s="140"/>
      <c r="AC28" s="156"/>
    </row>
    <row r="29" spans="1:29" s="33" customFormat="1" x14ac:dyDescent="0.2">
      <c r="A29" s="127">
        <v>41527</v>
      </c>
      <c r="B29" s="131">
        <v>0.39930555555555558</v>
      </c>
      <c r="C29" s="73" t="s">
        <v>84</v>
      </c>
      <c r="D29" s="119">
        <v>11488495</v>
      </c>
      <c r="E29" s="33" t="s">
        <v>22</v>
      </c>
      <c r="F29" s="239"/>
      <c r="G29" s="140">
        <v>0.73</v>
      </c>
      <c r="H29" s="217"/>
      <c r="I29" s="140">
        <v>0.63</v>
      </c>
      <c r="J29" s="132"/>
      <c r="L29" s="14">
        <v>1</v>
      </c>
      <c r="M29" s="14">
        <v>1</v>
      </c>
      <c r="N29" s="14"/>
      <c r="O29" s="14">
        <v>0</v>
      </c>
      <c r="P29" s="14">
        <v>0</v>
      </c>
      <c r="Q29" s="14"/>
      <c r="R29" s="14">
        <v>1</v>
      </c>
      <c r="S29" s="14">
        <v>1</v>
      </c>
      <c r="T29" s="14"/>
      <c r="U29" s="140">
        <v>0.73</v>
      </c>
      <c r="V29" s="140">
        <v>0.63</v>
      </c>
      <c r="AB29" s="140"/>
      <c r="AC29" s="156"/>
    </row>
    <row r="30" spans="1:29" s="33" customFormat="1" x14ac:dyDescent="0.2">
      <c r="A30" s="127">
        <v>41540.526388888888</v>
      </c>
      <c r="B30" s="131">
        <v>0.52638888888888891</v>
      </c>
      <c r="C30" s="73" t="s">
        <v>83</v>
      </c>
      <c r="D30" s="126">
        <v>421420121481700</v>
      </c>
      <c r="E30" s="33" t="s">
        <v>22</v>
      </c>
      <c r="F30" s="34"/>
      <c r="G30" s="158">
        <v>0.73</v>
      </c>
      <c r="H30" s="248"/>
      <c r="I30" s="158">
        <v>0.7</v>
      </c>
      <c r="J30" s="80"/>
      <c r="L30" s="12">
        <v>1</v>
      </c>
      <c r="M30" s="92">
        <v>1</v>
      </c>
      <c r="N30" s="92"/>
      <c r="O30" s="14">
        <v>0</v>
      </c>
      <c r="P30" s="14">
        <v>0</v>
      </c>
      <c r="Q30" s="14"/>
      <c r="R30" s="92">
        <v>1</v>
      </c>
      <c r="S30" s="92">
        <v>1</v>
      </c>
      <c r="T30" s="92"/>
      <c r="U30" s="158">
        <v>0.73</v>
      </c>
      <c r="V30" s="158">
        <v>0.7</v>
      </c>
      <c r="AB30" s="81"/>
      <c r="AC30" s="123"/>
    </row>
    <row r="31" spans="1:29" s="33" customFormat="1" x14ac:dyDescent="0.2">
      <c r="A31" s="127">
        <v>41541.398611111108</v>
      </c>
      <c r="B31" s="131">
        <v>0.39861111111111108</v>
      </c>
      <c r="C31" s="73" t="s">
        <v>84</v>
      </c>
      <c r="D31" s="119">
        <v>11488495</v>
      </c>
      <c r="E31" s="33" t="s">
        <v>22</v>
      </c>
      <c r="F31" s="34"/>
      <c r="G31" s="158">
        <v>0.24</v>
      </c>
      <c r="H31" s="248"/>
      <c r="I31" s="158">
        <v>0.73</v>
      </c>
      <c r="J31" s="80"/>
      <c r="L31" s="12">
        <v>1</v>
      </c>
      <c r="M31" s="93">
        <v>1</v>
      </c>
      <c r="N31" s="93"/>
      <c r="O31" s="14">
        <v>0</v>
      </c>
      <c r="P31" s="14">
        <v>0</v>
      </c>
      <c r="Q31" s="14"/>
      <c r="R31" s="93">
        <v>0</v>
      </c>
      <c r="S31" s="93">
        <v>1</v>
      </c>
      <c r="T31" s="93"/>
      <c r="U31" s="158"/>
      <c r="V31" s="158">
        <v>0.73</v>
      </c>
      <c r="AB31" s="140"/>
      <c r="AC31" s="123"/>
    </row>
    <row r="32" spans="1:29" s="33" customFormat="1" x14ac:dyDescent="0.2">
      <c r="A32" s="135">
        <v>41568.543749999997</v>
      </c>
      <c r="B32" s="131">
        <v>0.54375000000000007</v>
      </c>
      <c r="C32" s="73" t="s">
        <v>83</v>
      </c>
      <c r="D32" s="126">
        <v>421420121481700</v>
      </c>
      <c r="E32" s="33" t="s">
        <v>22</v>
      </c>
      <c r="F32" s="34"/>
      <c r="G32" s="140">
        <v>0.66</v>
      </c>
      <c r="H32" s="217" t="s">
        <v>17</v>
      </c>
      <c r="I32" s="140">
        <v>0.2</v>
      </c>
      <c r="J32" s="80"/>
      <c r="L32" s="12">
        <v>1</v>
      </c>
      <c r="M32" s="92">
        <v>1</v>
      </c>
      <c r="N32" s="92"/>
      <c r="O32" s="14">
        <v>0</v>
      </c>
      <c r="P32" s="14">
        <v>0</v>
      </c>
      <c r="Q32" s="14"/>
      <c r="R32" s="92">
        <v>1</v>
      </c>
      <c r="S32" s="92">
        <v>0</v>
      </c>
      <c r="T32" s="91"/>
      <c r="U32" s="140">
        <v>0.66</v>
      </c>
      <c r="V32" s="134"/>
      <c r="AB32" s="226"/>
      <c r="AC32" s="140"/>
    </row>
    <row r="33" spans="1:29" s="33" customFormat="1" x14ac:dyDescent="0.2">
      <c r="A33" s="135">
        <v>41569.414583333331</v>
      </c>
      <c r="B33" s="131">
        <v>0.4145833333333333</v>
      </c>
      <c r="C33" s="73" t="s">
        <v>84</v>
      </c>
      <c r="D33" s="119">
        <v>11488495</v>
      </c>
      <c r="E33" s="33" t="s">
        <v>22</v>
      </c>
      <c r="F33" s="34"/>
      <c r="G33" s="140">
        <v>0.93</v>
      </c>
      <c r="H33" s="217" t="s">
        <v>17</v>
      </c>
      <c r="I33" s="140">
        <v>0.37</v>
      </c>
      <c r="J33" s="80"/>
      <c r="L33" s="12">
        <v>1</v>
      </c>
      <c r="M33" s="93">
        <v>1</v>
      </c>
      <c r="N33" s="93"/>
      <c r="O33" s="14">
        <v>0</v>
      </c>
      <c r="P33" s="14">
        <v>0</v>
      </c>
      <c r="Q33" s="14"/>
      <c r="R33" s="93">
        <v>1</v>
      </c>
      <c r="S33" s="93">
        <v>1</v>
      </c>
      <c r="T33" s="90"/>
      <c r="U33" s="140">
        <v>0.93</v>
      </c>
      <c r="V33" s="140">
        <v>0.37</v>
      </c>
      <c r="AB33" s="140"/>
      <c r="AC33" s="156"/>
    </row>
    <row r="34" spans="1:29" s="33" customFormat="1" x14ac:dyDescent="0.2">
      <c r="A34" s="135">
        <v>41582.429166666669</v>
      </c>
      <c r="B34" s="131">
        <v>0.4291666666666667</v>
      </c>
      <c r="C34" s="14" t="s">
        <v>79</v>
      </c>
      <c r="D34" s="119">
        <v>11509500</v>
      </c>
      <c r="E34" s="33" t="s">
        <v>22</v>
      </c>
      <c r="F34" s="240"/>
      <c r="G34" s="140">
        <v>0.53</v>
      </c>
      <c r="H34" s="217" t="s">
        <v>17</v>
      </c>
      <c r="I34" s="140">
        <v>0.56000000000000005</v>
      </c>
      <c r="J34" s="80"/>
      <c r="L34" s="12">
        <v>1</v>
      </c>
      <c r="M34" s="91">
        <v>1</v>
      </c>
      <c r="N34" s="91"/>
      <c r="O34" s="14">
        <v>0</v>
      </c>
      <c r="P34" s="14">
        <v>0</v>
      </c>
      <c r="Q34" s="14"/>
      <c r="R34" s="92">
        <v>1</v>
      </c>
      <c r="S34" s="92">
        <v>1</v>
      </c>
      <c r="T34" s="91"/>
      <c r="U34" s="140">
        <v>0.53</v>
      </c>
      <c r="V34" s="140">
        <v>0.56000000000000005</v>
      </c>
      <c r="AB34" s="140"/>
      <c r="AC34" s="140"/>
    </row>
    <row r="35" spans="1:29" s="33" customFormat="1" x14ac:dyDescent="0.2">
      <c r="A35" s="135">
        <v>41583.394444444442</v>
      </c>
      <c r="B35" s="131">
        <v>0.39444444444444443</v>
      </c>
      <c r="C35" s="73" t="s">
        <v>84</v>
      </c>
      <c r="D35" s="119">
        <v>11488495</v>
      </c>
      <c r="E35" s="33" t="s">
        <v>22</v>
      </c>
      <c r="F35" s="238"/>
      <c r="G35" s="140">
        <v>0.94</v>
      </c>
      <c r="H35" s="217"/>
      <c r="I35" s="140">
        <v>0.52</v>
      </c>
      <c r="J35" s="80"/>
      <c r="L35" s="12">
        <v>1</v>
      </c>
      <c r="M35" s="90">
        <v>1</v>
      </c>
      <c r="N35" s="90"/>
      <c r="O35" s="14">
        <v>0</v>
      </c>
      <c r="P35" s="14">
        <v>0</v>
      </c>
      <c r="Q35" s="14"/>
      <c r="R35" s="90">
        <v>1</v>
      </c>
      <c r="S35" s="90">
        <v>1</v>
      </c>
      <c r="T35" s="90"/>
      <c r="U35" s="140">
        <v>0.94</v>
      </c>
      <c r="V35" s="140">
        <v>0.52</v>
      </c>
      <c r="AB35" s="156"/>
      <c r="AC35" s="209"/>
    </row>
    <row r="36" spans="1:29" s="33" customFormat="1" x14ac:dyDescent="0.2">
      <c r="A36" s="135">
        <v>41596</v>
      </c>
      <c r="B36" s="131">
        <v>0.54583333333333328</v>
      </c>
      <c r="C36" s="73" t="s">
        <v>83</v>
      </c>
      <c r="D36" s="126">
        <v>421420121481700</v>
      </c>
      <c r="E36" s="33" t="s">
        <v>22</v>
      </c>
      <c r="F36" s="238"/>
      <c r="G36" s="140">
        <v>0.56999999999999995</v>
      </c>
      <c r="H36" s="217"/>
      <c r="I36" s="140">
        <v>0.38</v>
      </c>
      <c r="J36" s="80"/>
      <c r="K36" s="93"/>
      <c r="L36" s="12">
        <v>1</v>
      </c>
      <c r="M36" s="92">
        <v>1</v>
      </c>
      <c r="N36" s="92"/>
      <c r="O36" s="14">
        <v>0</v>
      </c>
      <c r="P36" s="14">
        <v>0</v>
      </c>
      <c r="Q36" s="14"/>
      <c r="R36" s="92">
        <v>1</v>
      </c>
      <c r="S36" s="92">
        <v>1</v>
      </c>
      <c r="T36" s="92"/>
      <c r="U36" s="140">
        <v>0.56999999999999995</v>
      </c>
      <c r="V36" s="140">
        <v>0.38</v>
      </c>
      <c r="AB36" s="140"/>
      <c r="AC36" s="226"/>
    </row>
    <row r="37" spans="1:29" s="33" customFormat="1" x14ac:dyDescent="0.2">
      <c r="A37" s="136">
        <v>41597</v>
      </c>
      <c r="B37" s="137">
        <v>0.37986111111111115</v>
      </c>
      <c r="C37" s="73" t="s">
        <v>84</v>
      </c>
      <c r="D37" s="119">
        <v>11488495</v>
      </c>
      <c r="E37" s="33" t="s">
        <v>22</v>
      </c>
      <c r="F37" s="239"/>
      <c r="G37" s="159">
        <v>0.79</v>
      </c>
      <c r="H37" s="249"/>
      <c r="I37" s="159">
        <v>0.72</v>
      </c>
      <c r="J37" s="80"/>
      <c r="K37" s="93"/>
      <c r="L37" s="12">
        <v>1</v>
      </c>
      <c r="M37" s="93">
        <v>1</v>
      </c>
      <c r="N37" s="93"/>
      <c r="O37" s="14">
        <v>0</v>
      </c>
      <c r="P37" s="14">
        <v>0</v>
      </c>
      <c r="Q37" s="14"/>
      <c r="R37" s="93">
        <v>1</v>
      </c>
      <c r="S37" s="93">
        <v>1</v>
      </c>
      <c r="T37" s="93"/>
      <c r="U37" s="159">
        <v>0.79</v>
      </c>
      <c r="V37" s="159">
        <v>0.72</v>
      </c>
      <c r="AB37" s="140"/>
      <c r="AC37" s="140"/>
    </row>
    <row r="38" spans="1:29" s="33" customFormat="1" x14ac:dyDescent="0.2">
      <c r="A38" s="138">
        <v>41610.545138888891</v>
      </c>
      <c r="B38" s="131">
        <v>0.54513888888888895</v>
      </c>
      <c r="C38" s="73" t="s">
        <v>83</v>
      </c>
      <c r="D38" s="126">
        <v>421420121481700</v>
      </c>
      <c r="E38" s="33" t="s">
        <v>22</v>
      </c>
      <c r="F38" s="16"/>
      <c r="G38" s="140">
        <v>0.34</v>
      </c>
      <c r="H38" s="248"/>
      <c r="I38" s="140">
        <v>0.21</v>
      </c>
      <c r="J38" s="80"/>
      <c r="L38" s="12">
        <v>1</v>
      </c>
      <c r="M38" s="92">
        <v>1</v>
      </c>
      <c r="N38" s="92"/>
      <c r="O38" s="14">
        <v>0</v>
      </c>
      <c r="P38" s="14">
        <v>0</v>
      </c>
      <c r="Q38" s="14"/>
      <c r="R38" s="91">
        <v>1</v>
      </c>
      <c r="S38" s="91">
        <v>0</v>
      </c>
      <c r="T38" s="91"/>
      <c r="U38" s="140">
        <v>0.34</v>
      </c>
      <c r="V38" s="140"/>
      <c r="AB38" s="158"/>
      <c r="AC38" s="140"/>
    </row>
    <row r="39" spans="1:29" s="33" customFormat="1" x14ac:dyDescent="0.2">
      <c r="A39" s="138">
        <v>41611.39166666667</v>
      </c>
      <c r="B39" s="131">
        <v>0.39166666666666666</v>
      </c>
      <c r="C39" s="73" t="s">
        <v>84</v>
      </c>
      <c r="D39" s="119">
        <v>11488495</v>
      </c>
      <c r="E39" s="33" t="s">
        <v>22</v>
      </c>
      <c r="F39" s="34"/>
      <c r="G39" s="140">
        <v>0.5</v>
      </c>
      <c r="H39" s="217"/>
      <c r="I39" s="140">
        <v>0.44</v>
      </c>
      <c r="J39" s="80"/>
      <c r="L39" s="12">
        <v>1</v>
      </c>
      <c r="M39" s="93">
        <v>1</v>
      </c>
      <c r="N39" s="93"/>
      <c r="O39" s="14">
        <v>0</v>
      </c>
      <c r="P39" s="14">
        <v>0</v>
      </c>
      <c r="Q39" s="14"/>
      <c r="R39" s="90">
        <v>1</v>
      </c>
      <c r="S39" s="90">
        <v>1</v>
      </c>
      <c r="T39" s="90"/>
      <c r="U39" s="140">
        <v>0.5</v>
      </c>
      <c r="V39" s="140">
        <v>0.44</v>
      </c>
      <c r="AB39" s="123"/>
      <c r="AC39" s="158"/>
    </row>
    <row r="40" spans="1:29" s="33" customFormat="1" x14ac:dyDescent="0.2">
      <c r="A40" s="138">
        <v>41624.525694444441</v>
      </c>
      <c r="B40" s="139">
        <v>0.52569444444444446</v>
      </c>
      <c r="C40" s="14" t="s">
        <v>79</v>
      </c>
      <c r="D40" s="79">
        <v>11509500</v>
      </c>
      <c r="E40" s="33" t="s">
        <v>22</v>
      </c>
      <c r="F40" s="238" t="s">
        <v>19</v>
      </c>
      <c r="G40" s="140">
        <v>0.2</v>
      </c>
      <c r="H40" s="217" t="s">
        <v>19</v>
      </c>
      <c r="I40" s="140">
        <v>0.2</v>
      </c>
      <c r="J40" s="80"/>
      <c r="K40" s="93"/>
      <c r="L40" s="12">
        <v>1</v>
      </c>
      <c r="M40" s="91">
        <v>1</v>
      </c>
      <c r="N40" s="91"/>
      <c r="O40" s="14">
        <v>0</v>
      </c>
      <c r="P40" s="14">
        <v>0</v>
      </c>
      <c r="Q40" s="14"/>
      <c r="R40" s="91">
        <v>0</v>
      </c>
      <c r="S40" s="91">
        <v>0</v>
      </c>
      <c r="T40" s="92"/>
      <c r="U40" s="134"/>
      <c r="V40" s="134"/>
      <c r="AB40" s="140"/>
      <c r="AC40" s="140"/>
    </row>
    <row r="41" spans="1:29" s="33" customFormat="1" x14ac:dyDescent="0.2">
      <c r="A41" s="136">
        <v>41625</v>
      </c>
      <c r="B41" s="139">
        <v>0.41666666666666669</v>
      </c>
      <c r="C41" s="74" t="s">
        <v>134</v>
      </c>
      <c r="D41" s="79">
        <v>421056121452000</v>
      </c>
      <c r="E41" s="33" t="s">
        <v>23</v>
      </c>
      <c r="F41" s="239" t="s">
        <v>19</v>
      </c>
      <c r="G41" s="159">
        <f>0.2</f>
        <v>0.2</v>
      </c>
      <c r="H41" s="249" t="s">
        <v>19</v>
      </c>
      <c r="I41" s="159">
        <f>0.2</f>
        <v>0.2</v>
      </c>
      <c r="J41" s="80"/>
      <c r="K41" s="93"/>
      <c r="L41" s="12">
        <v>1</v>
      </c>
      <c r="M41" s="90">
        <v>1</v>
      </c>
      <c r="N41" s="90"/>
      <c r="O41" s="14">
        <v>0</v>
      </c>
      <c r="P41" s="14">
        <v>0</v>
      </c>
      <c r="Q41" s="14"/>
      <c r="R41" s="91">
        <v>0</v>
      </c>
      <c r="S41" s="91">
        <v>0</v>
      </c>
      <c r="T41" s="92"/>
      <c r="U41" s="134"/>
      <c r="V41" s="134"/>
      <c r="AB41" s="159"/>
      <c r="AC41" s="159"/>
    </row>
    <row r="42" spans="1:29" s="33" customFormat="1" x14ac:dyDescent="0.2">
      <c r="A42" s="138">
        <v>41639.354166666664</v>
      </c>
      <c r="B42" s="139">
        <v>0.35416666666666669</v>
      </c>
      <c r="C42" s="74" t="s">
        <v>134</v>
      </c>
      <c r="D42" s="79">
        <v>421056121452000</v>
      </c>
      <c r="E42" s="33" t="s">
        <v>23</v>
      </c>
      <c r="F42" s="34"/>
      <c r="G42" s="140">
        <v>1.2</v>
      </c>
      <c r="H42" s="34"/>
      <c r="I42" s="81">
        <v>1.22</v>
      </c>
      <c r="J42" s="80"/>
      <c r="K42" s="93"/>
      <c r="L42" s="12">
        <v>1</v>
      </c>
      <c r="M42" s="92">
        <v>1</v>
      </c>
      <c r="N42" s="92"/>
      <c r="O42" s="92">
        <v>1</v>
      </c>
      <c r="P42" s="92">
        <v>1</v>
      </c>
      <c r="Q42" s="92"/>
      <c r="R42" s="91">
        <v>0</v>
      </c>
      <c r="S42" s="91">
        <v>0</v>
      </c>
      <c r="T42" s="92"/>
      <c r="U42" s="92"/>
      <c r="V42" s="92"/>
      <c r="X42" s="140">
        <v>1.2</v>
      </c>
      <c r="Y42" s="81">
        <v>1.22</v>
      </c>
      <c r="AB42" s="140"/>
      <c r="AC42" s="158"/>
    </row>
    <row r="43" spans="1:29" s="33" customFormat="1" x14ac:dyDescent="0.2">
      <c r="A43" s="135">
        <v>41645.575694444444</v>
      </c>
      <c r="B43" s="139">
        <v>0.5756944444444444</v>
      </c>
      <c r="C43" s="73" t="s">
        <v>159</v>
      </c>
      <c r="D43" s="79">
        <v>421010121271200</v>
      </c>
      <c r="E43" s="33" t="s">
        <v>22</v>
      </c>
      <c r="F43" s="34"/>
      <c r="G43" s="140">
        <v>0.7</v>
      </c>
      <c r="H43" s="217"/>
      <c r="I43" s="140">
        <v>0.8</v>
      </c>
      <c r="J43" s="80"/>
      <c r="K43" s="93"/>
      <c r="L43" s="12">
        <v>1</v>
      </c>
      <c r="M43" s="92">
        <v>1</v>
      </c>
      <c r="N43" s="92"/>
      <c r="O43" s="14">
        <v>0</v>
      </c>
      <c r="P43" s="14">
        <v>0</v>
      </c>
      <c r="Q43" s="14"/>
      <c r="R43" s="92">
        <v>1</v>
      </c>
      <c r="S43" s="92">
        <v>1</v>
      </c>
      <c r="T43" s="92"/>
      <c r="U43" s="140">
        <v>0.7</v>
      </c>
      <c r="V43" s="140">
        <v>0.8</v>
      </c>
      <c r="AB43" s="140"/>
      <c r="AC43" s="123"/>
    </row>
    <row r="44" spans="1:29" s="33" customFormat="1" x14ac:dyDescent="0.2">
      <c r="A44" s="135">
        <v>41652.529861111114</v>
      </c>
      <c r="B44" s="131">
        <v>0.52986111111111112</v>
      </c>
      <c r="C44" s="73" t="s">
        <v>83</v>
      </c>
      <c r="D44" s="126">
        <v>421420121481700</v>
      </c>
      <c r="E44" s="33" t="s">
        <v>22</v>
      </c>
      <c r="F44" s="238" t="s">
        <v>17</v>
      </c>
      <c r="G44" s="140">
        <v>2.69</v>
      </c>
      <c r="H44" s="217" t="s">
        <v>17</v>
      </c>
      <c r="I44" s="140">
        <v>2.4</v>
      </c>
      <c r="J44" s="80"/>
      <c r="K44" s="93"/>
      <c r="L44" s="12">
        <v>1</v>
      </c>
      <c r="M44" s="92">
        <v>1</v>
      </c>
      <c r="N44" s="92"/>
      <c r="O44" s="14">
        <v>0</v>
      </c>
      <c r="P44" s="14">
        <v>0</v>
      </c>
      <c r="Q44" s="14"/>
      <c r="R44" s="92">
        <v>1</v>
      </c>
      <c r="S44" s="92">
        <v>1</v>
      </c>
      <c r="T44" s="92"/>
      <c r="U44" s="140">
        <v>2.69</v>
      </c>
      <c r="V44" s="140">
        <v>2.4</v>
      </c>
      <c r="AB44" s="81"/>
      <c r="AC44" s="123"/>
    </row>
    <row r="45" spans="1:29" s="33" customFormat="1" x14ac:dyDescent="0.2">
      <c r="A45" s="135">
        <v>41653.418749999997</v>
      </c>
      <c r="B45" s="131">
        <v>0.41875000000000001</v>
      </c>
      <c r="C45" s="73" t="s">
        <v>160</v>
      </c>
      <c r="D45" s="33">
        <v>11509200</v>
      </c>
      <c r="E45" s="33" t="s">
        <v>22</v>
      </c>
      <c r="F45" s="238"/>
      <c r="G45" s="140">
        <v>0.43</v>
      </c>
      <c r="H45" s="217"/>
      <c r="I45" s="140">
        <v>0.41</v>
      </c>
      <c r="J45" s="80"/>
      <c r="K45" s="93"/>
      <c r="L45" s="12">
        <v>1</v>
      </c>
      <c r="M45" s="92">
        <v>1</v>
      </c>
      <c r="N45" s="92"/>
      <c r="O45" s="14">
        <v>0</v>
      </c>
      <c r="P45" s="14">
        <v>0</v>
      </c>
      <c r="Q45" s="14"/>
      <c r="R45" s="92">
        <v>1</v>
      </c>
      <c r="S45" s="92">
        <v>1</v>
      </c>
      <c r="T45" s="92"/>
      <c r="U45" s="140">
        <v>0.43</v>
      </c>
      <c r="V45" s="140">
        <v>0.41</v>
      </c>
      <c r="AB45" s="130"/>
      <c r="AC45" s="140"/>
    </row>
    <row r="46" spans="1:29" s="33" customFormat="1" x14ac:dyDescent="0.2">
      <c r="A46" s="135">
        <v>41666.520138888889</v>
      </c>
      <c r="B46" s="131">
        <v>0.52013888888888882</v>
      </c>
      <c r="C46" s="73" t="s">
        <v>83</v>
      </c>
      <c r="D46" s="126">
        <v>421420121481700</v>
      </c>
      <c r="E46" s="33" t="s">
        <v>22</v>
      </c>
      <c r="F46" s="238"/>
      <c r="G46" s="140">
        <v>0.56000000000000005</v>
      </c>
      <c r="H46" s="217"/>
      <c r="I46" s="140">
        <v>0.42</v>
      </c>
      <c r="J46" s="80"/>
      <c r="K46" s="93"/>
      <c r="L46" s="12">
        <v>1</v>
      </c>
      <c r="M46" s="92">
        <v>1</v>
      </c>
      <c r="N46" s="92"/>
      <c r="O46" s="14">
        <v>0</v>
      </c>
      <c r="P46" s="14">
        <v>0</v>
      </c>
      <c r="Q46" s="14"/>
      <c r="R46" s="92">
        <v>1</v>
      </c>
      <c r="S46" s="92">
        <v>1</v>
      </c>
      <c r="T46" s="92"/>
      <c r="U46" s="140">
        <v>0.56000000000000005</v>
      </c>
      <c r="V46" s="140">
        <v>0.42</v>
      </c>
      <c r="AB46" s="140"/>
      <c r="AC46" s="157"/>
    </row>
    <row r="47" spans="1:29" s="33" customFormat="1" x14ac:dyDescent="0.2">
      <c r="A47" s="135">
        <v>41667.401388888888</v>
      </c>
      <c r="B47" s="131">
        <v>0.40138888888888885</v>
      </c>
      <c r="C47" s="73" t="s">
        <v>84</v>
      </c>
      <c r="D47" s="119">
        <v>11488495</v>
      </c>
      <c r="E47" s="33" t="s">
        <v>22</v>
      </c>
      <c r="F47" s="238"/>
      <c r="G47" s="140">
        <v>0.56000000000000005</v>
      </c>
      <c r="H47" s="217"/>
      <c r="I47" s="140">
        <v>0.47</v>
      </c>
      <c r="J47" s="80"/>
      <c r="K47" s="93"/>
      <c r="L47" s="12">
        <v>1</v>
      </c>
      <c r="M47" s="92">
        <v>1</v>
      </c>
      <c r="N47" s="92"/>
      <c r="O47" s="14">
        <v>0</v>
      </c>
      <c r="P47" s="14">
        <v>0</v>
      </c>
      <c r="Q47" s="14"/>
      <c r="R47" s="92">
        <v>1</v>
      </c>
      <c r="S47" s="92">
        <v>1</v>
      </c>
      <c r="T47" s="92"/>
      <c r="U47" s="140">
        <v>0.56000000000000005</v>
      </c>
      <c r="V47" s="140">
        <v>0.47</v>
      </c>
      <c r="AB47" s="140"/>
      <c r="AC47" s="123"/>
    </row>
    <row r="48" spans="1:29" s="33" customFormat="1" x14ac:dyDescent="0.2">
      <c r="A48" s="135">
        <v>41680.510416666664</v>
      </c>
      <c r="B48" s="131">
        <v>0.51041666666666663</v>
      </c>
      <c r="C48" s="73" t="s">
        <v>133</v>
      </c>
      <c r="D48" s="126">
        <v>421420121481700</v>
      </c>
      <c r="E48" s="33" t="s">
        <v>22</v>
      </c>
      <c r="F48" s="238"/>
      <c r="G48" s="140">
        <v>0.46</v>
      </c>
      <c r="H48" s="248"/>
      <c r="I48" s="140">
        <v>0.26</v>
      </c>
      <c r="J48" s="80"/>
      <c r="K48" s="93"/>
      <c r="L48" s="12">
        <v>1</v>
      </c>
      <c r="M48" s="92">
        <v>1</v>
      </c>
      <c r="N48" s="92"/>
      <c r="O48" s="14">
        <v>0</v>
      </c>
      <c r="P48" s="14">
        <v>0</v>
      </c>
      <c r="Q48" s="14"/>
      <c r="R48" s="92">
        <v>1</v>
      </c>
      <c r="S48" s="92">
        <v>0</v>
      </c>
      <c r="T48" s="92"/>
      <c r="U48" s="140">
        <v>0.46</v>
      </c>
      <c r="V48" s="140"/>
      <c r="AB48" s="123"/>
      <c r="AC48" s="81"/>
    </row>
    <row r="49" spans="1:29" s="33" customFormat="1" x14ac:dyDescent="0.2">
      <c r="A49" s="135">
        <v>41681.395833333336</v>
      </c>
      <c r="B49" s="131">
        <v>0.39583333333333331</v>
      </c>
      <c r="C49" s="73" t="s">
        <v>84</v>
      </c>
      <c r="D49" s="119">
        <v>11488495</v>
      </c>
      <c r="E49" s="33" t="s">
        <v>22</v>
      </c>
      <c r="F49" s="238"/>
      <c r="G49" s="140">
        <v>0.63</v>
      </c>
      <c r="H49" s="217"/>
      <c r="I49" s="140">
        <v>0.51</v>
      </c>
      <c r="J49" s="80"/>
      <c r="K49" s="93"/>
      <c r="L49" s="12">
        <v>1</v>
      </c>
      <c r="M49" s="92">
        <v>1</v>
      </c>
      <c r="N49" s="92"/>
      <c r="O49" s="14">
        <v>0</v>
      </c>
      <c r="P49" s="14">
        <v>0</v>
      </c>
      <c r="Q49" s="14"/>
      <c r="R49" s="92">
        <v>1</v>
      </c>
      <c r="S49" s="92">
        <v>1</v>
      </c>
      <c r="T49" s="92"/>
      <c r="U49" s="140">
        <v>0.63</v>
      </c>
      <c r="V49" s="140">
        <v>0.51</v>
      </c>
      <c r="AB49" s="123"/>
      <c r="AC49" s="130"/>
    </row>
    <row r="50" spans="1:29" s="33" customFormat="1" x14ac:dyDescent="0.2">
      <c r="A50" s="87">
        <v>41694</v>
      </c>
      <c r="B50" s="89">
        <v>0.39999999999999997</v>
      </c>
      <c r="C50" s="12" t="s">
        <v>158</v>
      </c>
      <c r="D50" s="79">
        <v>11509105</v>
      </c>
      <c r="E50" s="33" t="s">
        <v>22</v>
      </c>
      <c r="F50" s="34"/>
      <c r="G50" s="156">
        <v>0.44</v>
      </c>
      <c r="H50" s="243"/>
      <c r="I50" s="156">
        <v>0.56999999999999995</v>
      </c>
      <c r="J50" s="80"/>
      <c r="K50" s="93"/>
      <c r="L50" s="12">
        <v>1</v>
      </c>
      <c r="M50" s="92">
        <v>1</v>
      </c>
      <c r="N50" s="92"/>
      <c r="O50" s="14">
        <v>0</v>
      </c>
      <c r="P50" s="14">
        <v>0</v>
      </c>
      <c r="Q50" s="14"/>
      <c r="R50" s="92">
        <v>1</v>
      </c>
      <c r="S50" s="92">
        <v>1</v>
      </c>
      <c r="T50" s="92"/>
      <c r="U50" s="156">
        <v>0.44</v>
      </c>
      <c r="V50" s="156">
        <v>0.56999999999999995</v>
      </c>
      <c r="AB50" s="123"/>
      <c r="AC50" s="140"/>
    </row>
    <row r="51" spans="1:29" s="33" customFormat="1" x14ac:dyDescent="0.2">
      <c r="A51" s="87">
        <v>41695</v>
      </c>
      <c r="B51" s="89">
        <v>0.3979166666666667</v>
      </c>
      <c r="C51" s="73" t="s">
        <v>84</v>
      </c>
      <c r="D51" s="119">
        <v>11488495</v>
      </c>
      <c r="E51" s="33" t="s">
        <v>22</v>
      </c>
      <c r="F51" s="34"/>
      <c r="G51" s="156">
        <v>0.69</v>
      </c>
      <c r="H51" s="243"/>
      <c r="I51" s="156">
        <v>0.63</v>
      </c>
      <c r="J51" s="80"/>
      <c r="K51" s="93"/>
      <c r="L51" s="12">
        <v>1</v>
      </c>
      <c r="M51" s="92">
        <v>1</v>
      </c>
      <c r="N51" s="92"/>
      <c r="O51" s="14">
        <v>0</v>
      </c>
      <c r="P51" s="14">
        <v>0</v>
      </c>
      <c r="Q51" s="14"/>
      <c r="R51" s="92">
        <v>1</v>
      </c>
      <c r="S51" s="92">
        <v>1</v>
      </c>
      <c r="T51" s="92"/>
      <c r="U51" s="156">
        <v>0.69</v>
      </c>
      <c r="V51" s="156">
        <v>0.63</v>
      </c>
      <c r="AB51" s="123"/>
      <c r="AC51" s="123"/>
    </row>
    <row r="52" spans="1:29" s="33" customFormat="1" x14ac:dyDescent="0.2">
      <c r="A52" s="87">
        <v>41708</v>
      </c>
      <c r="B52" s="89">
        <v>0.41736111111111113</v>
      </c>
      <c r="C52" s="12" t="s">
        <v>158</v>
      </c>
      <c r="D52" s="79">
        <v>11509105</v>
      </c>
      <c r="E52" s="33" t="s">
        <v>22</v>
      </c>
      <c r="F52" s="34"/>
      <c r="G52" s="160">
        <v>0.44</v>
      </c>
      <c r="H52" s="250"/>
      <c r="I52" s="160">
        <v>0.45</v>
      </c>
      <c r="J52" s="80"/>
      <c r="K52" s="93"/>
      <c r="L52" s="12">
        <v>1</v>
      </c>
      <c r="M52" s="93">
        <v>1</v>
      </c>
      <c r="N52" s="93"/>
      <c r="O52" s="14">
        <v>0</v>
      </c>
      <c r="P52" s="14">
        <v>0</v>
      </c>
      <c r="Q52" s="14"/>
      <c r="R52" s="93">
        <v>1</v>
      </c>
      <c r="S52" s="93">
        <v>1</v>
      </c>
      <c r="T52" s="93"/>
      <c r="U52" s="160">
        <v>0.44</v>
      </c>
      <c r="V52" s="160">
        <v>0.45</v>
      </c>
      <c r="AB52" s="123"/>
      <c r="AC52" s="123"/>
    </row>
    <row r="53" spans="1:29" s="33" customFormat="1" x14ac:dyDescent="0.2">
      <c r="A53" s="141">
        <v>41709</v>
      </c>
      <c r="B53" s="89">
        <v>0.43263888888888885</v>
      </c>
      <c r="C53" s="73" t="s">
        <v>84</v>
      </c>
      <c r="D53" s="119">
        <v>11488495</v>
      </c>
      <c r="E53" s="33" t="s">
        <v>22</v>
      </c>
      <c r="F53" s="16"/>
      <c r="G53" s="156">
        <v>0.46</v>
      </c>
      <c r="H53" s="243"/>
      <c r="I53" s="156">
        <v>0.39</v>
      </c>
      <c r="L53" s="14">
        <v>1</v>
      </c>
      <c r="M53" s="93">
        <v>1</v>
      </c>
      <c r="N53" s="93"/>
      <c r="O53" s="14">
        <v>0</v>
      </c>
      <c r="P53" s="14">
        <v>0</v>
      </c>
      <c r="Q53" s="14"/>
      <c r="R53" s="93">
        <v>1</v>
      </c>
      <c r="S53" s="93">
        <v>1</v>
      </c>
      <c r="U53" s="156">
        <v>0.46</v>
      </c>
      <c r="V53" s="156">
        <v>0.39</v>
      </c>
      <c r="AB53" s="123"/>
      <c r="AC53" s="123"/>
    </row>
    <row r="54" spans="1:29" s="33" customFormat="1" x14ac:dyDescent="0.2">
      <c r="A54" s="141">
        <v>41722</v>
      </c>
      <c r="B54" s="89">
        <v>0.39861111111111108</v>
      </c>
      <c r="C54" s="12" t="s">
        <v>158</v>
      </c>
      <c r="D54" s="79">
        <v>11509105</v>
      </c>
      <c r="E54" s="33" t="s">
        <v>22</v>
      </c>
      <c r="F54" s="238" t="s">
        <v>19</v>
      </c>
      <c r="G54" s="140">
        <v>0.2</v>
      </c>
      <c r="H54" s="217" t="s">
        <v>17</v>
      </c>
      <c r="I54" s="140">
        <v>0.24</v>
      </c>
      <c r="L54" s="14">
        <v>1</v>
      </c>
      <c r="M54" s="93">
        <v>1</v>
      </c>
      <c r="N54" s="93"/>
      <c r="O54" s="14">
        <v>0</v>
      </c>
      <c r="P54" s="14">
        <v>0</v>
      </c>
      <c r="Q54" s="14"/>
      <c r="R54" s="93">
        <v>0</v>
      </c>
      <c r="S54" s="93">
        <v>0</v>
      </c>
      <c r="U54" s="156"/>
      <c r="V54" s="156"/>
      <c r="AB54" s="123"/>
      <c r="AC54" s="123"/>
    </row>
    <row r="55" spans="1:29" s="33" customFormat="1" x14ac:dyDescent="0.2">
      <c r="A55" s="142">
        <v>41723</v>
      </c>
      <c r="B55" s="95">
        <v>0.39861111111111108</v>
      </c>
      <c r="C55" s="73" t="s">
        <v>84</v>
      </c>
      <c r="D55" s="119">
        <v>11488495</v>
      </c>
      <c r="E55" s="33" t="s">
        <v>22</v>
      </c>
      <c r="F55" s="16"/>
      <c r="G55" s="140">
        <v>0.51</v>
      </c>
      <c r="H55" s="217"/>
      <c r="I55" s="140">
        <v>0.56000000000000005</v>
      </c>
      <c r="L55" s="14">
        <v>1</v>
      </c>
      <c r="M55" s="93">
        <v>1</v>
      </c>
      <c r="N55" s="93"/>
      <c r="O55" s="14">
        <v>0</v>
      </c>
      <c r="P55" s="14">
        <v>0</v>
      </c>
      <c r="Q55" s="14"/>
      <c r="R55" s="93">
        <v>1</v>
      </c>
      <c r="S55" s="93">
        <v>1</v>
      </c>
      <c r="U55" s="140">
        <v>0.51</v>
      </c>
      <c r="V55" s="140">
        <v>0.56000000000000005</v>
      </c>
      <c r="AB55" s="157"/>
      <c r="AC55" s="123"/>
    </row>
    <row r="56" spans="1:29" s="33" customFormat="1" x14ac:dyDescent="0.2">
      <c r="A56" s="142">
        <v>41736</v>
      </c>
      <c r="B56" s="95">
        <v>0.39861111111111108</v>
      </c>
      <c r="C56" s="12" t="s">
        <v>158</v>
      </c>
      <c r="D56" s="79">
        <v>11509105</v>
      </c>
      <c r="E56" s="33" t="s">
        <v>22</v>
      </c>
      <c r="F56" s="16"/>
      <c r="G56" s="156">
        <v>0.28000000000000003</v>
      </c>
      <c r="H56" s="243" t="s">
        <v>17</v>
      </c>
      <c r="I56" s="156">
        <v>0.26</v>
      </c>
      <c r="L56" s="14">
        <v>1</v>
      </c>
      <c r="M56" s="93">
        <v>1</v>
      </c>
      <c r="N56" s="93"/>
      <c r="O56" s="14">
        <v>0</v>
      </c>
      <c r="P56" s="14">
        <v>0</v>
      </c>
      <c r="Q56" s="14"/>
      <c r="R56" s="93">
        <v>0</v>
      </c>
      <c r="S56" s="93">
        <v>0</v>
      </c>
      <c r="U56" s="133"/>
      <c r="V56" s="133"/>
      <c r="AB56" s="140"/>
      <c r="AC56" s="123"/>
    </row>
    <row r="57" spans="1:29" s="33" customFormat="1" x14ac:dyDescent="0.2">
      <c r="A57" s="143">
        <v>41737</v>
      </c>
      <c r="B57" s="99">
        <v>0.39861111111111108</v>
      </c>
      <c r="C57" s="73" t="s">
        <v>84</v>
      </c>
      <c r="D57" s="119">
        <v>11488495</v>
      </c>
      <c r="E57" s="33" t="s">
        <v>22</v>
      </c>
      <c r="F57" s="11"/>
      <c r="G57" s="156">
        <v>0.2</v>
      </c>
      <c r="H57" s="243"/>
      <c r="I57" s="156">
        <v>0.2</v>
      </c>
      <c r="J57" s="90"/>
      <c r="K57" s="100"/>
      <c r="L57" s="37">
        <v>1</v>
      </c>
      <c r="M57" s="82">
        <v>1</v>
      </c>
      <c r="N57" s="82"/>
      <c r="O57" s="14">
        <v>0</v>
      </c>
      <c r="P57" s="14">
        <v>0</v>
      </c>
      <c r="Q57" s="14"/>
      <c r="R57" s="82">
        <v>0</v>
      </c>
      <c r="S57" s="82">
        <v>0</v>
      </c>
      <c r="T57" s="100"/>
      <c r="U57" s="133"/>
      <c r="V57" s="133"/>
      <c r="AB57" s="134"/>
      <c r="AC57" s="123"/>
    </row>
    <row r="58" spans="1:29" s="33" customFormat="1" x14ac:dyDescent="0.2">
      <c r="A58" s="143">
        <v>41750</v>
      </c>
      <c r="B58" s="95">
        <v>0.39861111111111108</v>
      </c>
      <c r="C58" s="12" t="s">
        <v>158</v>
      </c>
      <c r="D58" s="79">
        <v>11509105</v>
      </c>
      <c r="E58" s="33" t="s">
        <v>22</v>
      </c>
      <c r="F58" s="34"/>
      <c r="G58" s="209">
        <v>0.24</v>
      </c>
      <c r="H58" s="216"/>
      <c r="I58" s="209">
        <v>0.56000000000000005</v>
      </c>
      <c r="J58" s="90"/>
      <c r="L58" s="37">
        <v>1</v>
      </c>
      <c r="M58" s="82">
        <v>1</v>
      </c>
      <c r="O58" s="14">
        <v>0</v>
      </c>
      <c r="P58" s="14">
        <v>0</v>
      </c>
      <c r="R58" s="33">
        <v>0</v>
      </c>
      <c r="S58" s="33">
        <v>1</v>
      </c>
      <c r="V58" s="209">
        <v>0.56000000000000005</v>
      </c>
      <c r="AB58" s="158"/>
      <c r="AC58" s="134"/>
    </row>
    <row r="59" spans="1:29" s="33" customFormat="1" x14ac:dyDescent="0.2">
      <c r="A59" s="211">
        <v>41751.411111111112</v>
      </c>
      <c r="B59" s="99">
        <v>0.41111111111111115</v>
      </c>
      <c r="C59" s="73" t="s">
        <v>84</v>
      </c>
      <c r="D59" s="119">
        <v>11488495</v>
      </c>
      <c r="E59" s="33" t="s">
        <v>22</v>
      </c>
      <c r="F59" s="11"/>
      <c r="G59" s="210">
        <v>0.46</v>
      </c>
      <c r="H59" s="242" t="s">
        <v>17</v>
      </c>
      <c r="I59" s="210">
        <v>0.34</v>
      </c>
      <c r="J59" s="90"/>
      <c r="L59" s="37">
        <v>1</v>
      </c>
      <c r="M59" s="82">
        <v>1</v>
      </c>
      <c r="O59" s="14">
        <v>0</v>
      </c>
      <c r="P59" s="14">
        <v>0</v>
      </c>
      <c r="R59" s="33">
        <v>1</v>
      </c>
      <c r="S59" s="33">
        <v>1</v>
      </c>
      <c r="U59" s="210">
        <v>0.46</v>
      </c>
      <c r="V59" s="210">
        <v>0.34</v>
      </c>
      <c r="AB59" s="134"/>
      <c r="AC59" s="140"/>
    </row>
    <row r="60" spans="1:29" s="33" customFormat="1" x14ac:dyDescent="0.2">
      <c r="A60" s="218">
        <v>41764.414583333331</v>
      </c>
      <c r="B60" s="99">
        <v>0.4145833333333333</v>
      </c>
      <c r="C60" s="12" t="s">
        <v>158</v>
      </c>
      <c r="D60" s="79">
        <v>11509105</v>
      </c>
      <c r="E60" s="33" t="s">
        <v>22</v>
      </c>
      <c r="F60" s="34"/>
      <c r="G60" s="209">
        <v>0.43</v>
      </c>
      <c r="H60" s="216" t="s">
        <v>17</v>
      </c>
      <c r="I60" s="209">
        <v>0.66</v>
      </c>
      <c r="J60" s="90"/>
      <c r="L60" s="37">
        <v>1</v>
      </c>
      <c r="M60" s="82">
        <v>1</v>
      </c>
      <c r="O60" s="14">
        <v>0</v>
      </c>
      <c r="P60" s="14">
        <v>0</v>
      </c>
      <c r="R60" s="33">
        <v>1</v>
      </c>
      <c r="S60" s="33">
        <v>1</v>
      </c>
      <c r="U60" s="209">
        <v>0.43</v>
      </c>
      <c r="V60" s="209">
        <v>0.66</v>
      </c>
      <c r="AB60" s="134"/>
      <c r="AC60" s="134"/>
    </row>
    <row r="61" spans="1:29" s="33" customFormat="1" x14ac:dyDescent="0.2">
      <c r="A61" s="218">
        <v>41765.413194444445</v>
      </c>
      <c r="B61" s="99">
        <v>0.41319444444444442</v>
      </c>
      <c r="C61" s="73" t="s">
        <v>84</v>
      </c>
      <c r="D61" s="119">
        <v>11488495</v>
      </c>
      <c r="E61" s="33" t="s">
        <v>22</v>
      </c>
      <c r="F61" s="34"/>
      <c r="G61" s="209">
        <v>0.44</v>
      </c>
      <c r="H61" s="216" t="s">
        <v>17</v>
      </c>
      <c r="I61" s="209">
        <v>0.49</v>
      </c>
      <c r="L61" s="37">
        <v>1</v>
      </c>
      <c r="M61" s="82">
        <v>1</v>
      </c>
      <c r="O61" s="14">
        <v>0</v>
      </c>
      <c r="P61" s="14">
        <v>0</v>
      </c>
      <c r="R61" s="33">
        <v>1</v>
      </c>
      <c r="S61" s="33">
        <v>1</v>
      </c>
      <c r="U61" s="209">
        <v>0.44</v>
      </c>
      <c r="V61" s="209">
        <v>0.49</v>
      </c>
      <c r="AB61" s="156"/>
      <c r="AC61" s="134"/>
    </row>
    <row r="62" spans="1:29" s="33" customFormat="1" x14ac:dyDescent="0.2">
      <c r="A62" s="143">
        <v>41778.397916666669</v>
      </c>
      <c r="B62" s="99">
        <v>0.39999999999999997</v>
      </c>
      <c r="C62" s="12" t="s">
        <v>158</v>
      </c>
      <c r="D62" s="79">
        <v>11509105</v>
      </c>
      <c r="E62" s="33" t="s">
        <v>22</v>
      </c>
      <c r="F62" s="34" t="s">
        <v>19</v>
      </c>
      <c r="G62" s="140">
        <v>0.2</v>
      </c>
      <c r="H62" s="34" t="s">
        <v>19</v>
      </c>
      <c r="I62" s="140">
        <v>0.2</v>
      </c>
      <c r="L62" s="37">
        <v>1</v>
      </c>
      <c r="M62" s="82">
        <v>1</v>
      </c>
      <c r="O62" s="14">
        <v>0</v>
      </c>
      <c r="P62" s="14">
        <v>0</v>
      </c>
      <c r="R62" s="33">
        <v>0</v>
      </c>
      <c r="S62" s="33">
        <v>0</v>
      </c>
      <c r="AB62" s="133"/>
      <c r="AC62" s="140"/>
    </row>
    <row r="63" spans="1:29" x14ac:dyDescent="0.2">
      <c r="A63" s="143">
        <v>41778.397916666669</v>
      </c>
      <c r="B63" s="99">
        <v>0.39999999999999997</v>
      </c>
      <c r="C63" s="12" t="s">
        <v>158</v>
      </c>
      <c r="D63" s="79">
        <v>11509105</v>
      </c>
      <c r="E63" s="33" t="s">
        <v>22</v>
      </c>
      <c r="G63" s="81">
        <v>0.28000000000000003</v>
      </c>
      <c r="H63" s="34" t="s">
        <v>17</v>
      </c>
      <c r="I63" s="81">
        <v>0.31</v>
      </c>
      <c r="J63" s="10"/>
      <c r="L63" s="37">
        <v>1</v>
      </c>
      <c r="M63" s="82">
        <v>1</v>
      </c>
      <c r="O63" s="14">
        <v>0</v>
      </c>
      <c r="P63" s="14">
        <v>0</v>
      </c>
      <c r="R63" s="33">
        <v>0</v>
      </c>
      <c r="S63" s="33">
        <v>1</v>
      </c>
      <c r="V63" s="81">
        <v>0.31</v>
      </c>
      <c r="AB63" s="133"/>
      <c r="AC63" s="156"/>
    </row>
    <row r="64" spans="1:29" x14ac:dyDescent="0.2">
      <c r="A64" s="143">
        <v>41779.409722222219</v>
      </c>
      <c r="B64" s="95">
        <v>0.4069444444444445</v>
      </c>
      <c r="C64" s="73" t="s">
        <v>84</v>
      </c>
      <c r="D64" s="119">
        <v>11488495</v>
      </c>
      <c r="E64" s="33" t="s">
        <v>22</v>
      </c>
      <c r="G64" s="81">
        <v>0.21</v>
      </c>
      <c r="H64" s="34" t="s">
        <v>17</v>
      </c>
      <c r="I64" s="81">
        <v>0.25</v>
      </c>
      <c r="J64" s="10"/>
      <c r="L64" s="37">
        <v>1</v>
      </c>
      <c r="M64" s="82">
        <v>1</v>
      </c>
      <c r="O64" s="14">
        <v>0</v>
      </c>
      <c r="P64" s="14">
        <v>0</v>
      </c>
      <c r="R64" s="33">
        <v>0</v>
      </c>
      <c r="S64" s="33">
        <v>0</v>
      </c>
      <c r="AB64" s="33"/>
      <c r="AC64" s="133"/>
    </row>
    <row r="65" spans="1:29" x14ac:dyDescent="0.2">
      <c r="A65" s="143">
        <v>41779.409722222219</v>
      </c>
      <c r="B65" s="95">
        <v>0.40972222222222227</v>
      </c>
      <c r="C65" s="73" t="s">
        <v>84</v>
      </c>
      <c r="D65" s="119">
        <v>11488495</v>
      </c>
      <c r="E65" s="33" t="s">
        <v>22</v>
      </c>
      <c r="G65" s="81">
        <v>0.59</v>
      </c>
      <c r="H65" s="34" t="s">
        <v>17</v>
      </c>
      <c r="I65" s="81">
        <v>0.28999999999999998</v>
      </c>
      <c r="J65" s="10"/>
      <c r="L65" s="37">
        <v>1</v>
      </c>
      <c r="M65" s="82">
        <v>1</v>
      </c>
      <c r="O65" s="14">
        <v>0</v>
      </c>
      <c r="P65" s="14">
        <v>0</v>
      </c>
      <c r="R65" s="33">
        <v>1</v>
      </c>
      <c r="S65" s="33">
        <v>0</v>
      </c>
      <c r="U65" s="81">
        <v>0.59</v>
      </c>
      <c r="AB65" s="33"/>
      <c r="AC65" s="133"/>
    </row>
    <row r="66" spans="1:29" x14ac:dyDescent="0.2">
      <c r="A66" s="218">
        <v>41792.481944444444</v>
      </c>
      <c r="B66" s="220">
        <v>0.38819444444444445</v>
      </c>
      <c r="C66" s="12" t="s">
        <v>158</v>
      </c>
      <c r="D66" s="79">
        <v>11509105</v>
      </c>
      <c r="E66" s="33" t="s">
        <v>22</v>
      </c>
      <c r="G66" s="226">
        <v>0.3</v>
      </c>
      <c r="H66" s="216" t="s">
        <v>17</v>
      </c>
      <c r="I66" s="209">
        <v>0.24</v>
      </c>
      <c r="J66" s="10"/>
      <c r="L66" s="37">
        <v>1</v>
      </c>
      <c r="M66" s="82">
        <v>1</v>
      </c>
      <c r="O66" s="14">
        <v>0</v>
      </c>
      <c r="P66" s="14">
        <v>0</v>
      </c>
      <c r="R66" s="33">
        <v>0</v>
      </c>
      <c r="S66" s="33">
        <v>0</v>
      </c>
      <c r="AC66" s="33"/>
    </row>
    <row r="67" spans="1:29" x14ac:dyDescent="0.2">
      <c r="A67" s="218">
        <v>41793.427777777775</v>
      </c>
      <c r="B67" s="221">
        <v>0.42777777777777781</v>
      </c>
      <c r="C67" s="73" t="s">
        <v>84</v>
      </c>
      <c r="D67" s="119">
        <v>11488495</v>
      </c>
      <c r="E67" s="33" t="s">
        <v>22</v>
      </c>
      <c r="F67" s="216" t="s">
        <v>19</v>
      </c>
      <c r="G67" s="226">
        <v>0.2</v>
      </c>
      <c r="H67" s="216" t="s">
        <v>19</v>
      </c>
      <c r="I67" s="226">
        <v>0.2</v>
      </c>
      <c r="J67" s="10"/>
      <c r="L67" s="37">
        <v>1</v>
      </c>
      <c r="M67" s="82">
        <v>1</v>
      </c>
      <c r="O67" s="14">
        <v>0</v>
      </c>
      <c r="P67" s="14">
        <v>0</v>
      </c>
      <c r="R67" s="33">
        <v>0</v>
      </c>
      <c r="S67" s="33">
        <v>0</v>
      </c>
    </row>
    <row r="68" spans="1:29" x14ac:dyDescent="0.2">
      <c r="A68" s="218">
        <v>41806.495833333334</v>
      </c>
      <c r="B68" s="220">
        <v>0.49583333333333335</v>
      </c>
      <c r="C68" s="12" t="s">
        <v>158</v>
      </c>
      <c r="D68" s="79">
        <v>11509105</v>
      </c>
      <c r="E68" s="33" t="s">
        <v>22</v>
      </c>
      <c r="G68" s="209">
        <v>0.47</v>
      </c>
      <c r="I68" s="209">
        <v>0.51</v>
      </c>
      <c r="J68" s="11"/>
      <c r="L68" s="37">
        <v>1</v>
      </c>
      <c r="M68" s="82">
        <v>1</v>
      </c>
      <c r="O68" s="14">
        <v>0</v>
      </c>
      <c r="P68" s="14">
        <v>0</v>
      </c>
      <c r="R68" s="33">
        <v>1</v>
      </c>
      <c r="S68" s="33">
        <v>1</v>
      </c>
      <c r="U68" s="209">
        <v>0.47</v>
      </c>
      <c r="V68" s="209">
        <v>0.51</v>
      </c>
    </row>
    <row r="69" spans="1:29" x14ac:dyDescent="0.2">
      <c r="A69" s="219">
        <v>41807.427083333336</v>
      </c>
      <c r="B69" s="222">
        <v>0.42708333333333331</v>
      </c>
      <c r="C69" s="73" t="s">
        <v>84</v>
      </c>
      <c r="D69" s="119">
        <v>11488495</v>
      </c>
      <c r="E69" s="33" t="s">
        <v>22</v>
      </c>
      <c r="G69" s="209">
        <v>0.25</v>
      </c>
      <c r="I69" s="209">
        <v>0.37</v>
      </c>
      <c r="J69" s="11"/>
      <c r="L69" s="37">
        <v>1</v>
      </c>
      <c r="M69" s="82">
        <v>1</v>
      </c>
      <c r="O69" s="14">
        <v>0</v>
      </c>
      <c r="P69" s="14">
        <v>0</v>
      </c>
      <c r="R69" s="33">
        <v>0</v>
      </c>
      <c r="S69" s="33">
        <v>1</v>
      </c>
      <c r="V69" s="209">
        <v>0.37</v>
      </c>
    </row>
    <row r="70" spans="1:29" x14ac:dyDescent="0.2">
      <c r="A70" s="135">
        <v>41820.385416666664</v>
      </c>
      <c r="B70" s="223">
        <v>0.38541666666666669</v>
      </c>
      <c r="C70" s="12" t="s">
        <v>158</v>
      </c>
      <c r="D70" s="79">
        <v>11509105</v>
      </c>
      <c r="E70" s="33" t="s">
        <v>22</v>
      </c>
      <c r="F70" s="240" t="s">
        <v>19</v>
      </c>
      <c r="G70" s="140">
        <f>0.2</f>
        <v>0.2</v>
      </c>
      <c r="H70" s="34" t="s">
        <v>19</v>
      </c>
      <c r="I70" s="140">
        <v>0.2</v>
      </c>
      <c r="J70" s="11"/>
      <c r="L70" s="37">
        <v>1</v>
      </c>
      <c r="M70" s="82">
        <v>1</v>
      </c>
      <c r="O70" s="14">
        <v>0</v>
      </c>
      <c r="P70" s="14">
        <v>0</v>
      </c>
      <c r="R70" s="33">
        <v>0</v>
      </c>
      <c r="S70" s="33">
        <v>0</v>
      </c>
    </row>
    <row r="71" spans="1:29" x14ac:dyDescent="0.2">
      <c r="A71" s="135">
        <v>41821.40625</v>
      </c>
      <c r="B71" s="224">
        <v>0.40902777777777777</v>
      </c>
      <c r="C71" s="73" t="s">
        <v>84</v>
      </c>
      <c r="D71" s="119">
        <v>11488495</v>
      </c>
      <c r="E71" s="33" t="s">
        <v>22</v>
      </c>
      <c r="F71" s="240" t="s">
        <v>19</v>
      </c>
      <c r="G71" s="140">
        <v>0.2</v>
      </c>
      <c r="H71" s="34" t="s">
        <v>19</v>
      </c>
      <c r="I71" s="140">
        <v>0.2</v>
      </c>
      <c r="J71" s="11"/>
      <c r="L71" s="37">
        <v>1</v>
      </c>
      <c r="M71" s="82">
        <v>1</v>
      </c>
      <c r="O71" s="14">
        <v>0</v>
      </c>
      <c r="P71" s="14">
        <v>0</v>
      </c>
      <c r="R71" s="33">
        <v>0</v>
      </c>
      <c r="S71" s="33">
        <v>0</v>
      </c>
    </row>
    <row r="72" spans="1:29" x14ac:dyDescent="0.2">
      <c r="A72" s="135">
        <v>41834.404166666667</v>
      </c>
      <c r="B72" s="223">
        <v>0.40416666666666662</v>
      </c>
      <c r="C72" s="12" t="s">
        <v>158</v>
      </c>
      <c r="D72" s="79">
        <v>11509105</v>
      </c>
      <c r="E72" s="33" t="s">
        <v>22</v>
      </c>
      <c r="F72" s="238" t="s">
        <v>19</v>
      </c>
      <c r="G72" s="140">
        <v>0.2</v>
      </c>
      <c r="H72" s="34" t="s">
        <v>19</v>
      </c>
      <c r="I72" s="140">
        <v>0.2</v>
      </c>
      <c r="J72" s="10"/>
      <c r="L72" s="37">
        <v>1</v>
      </c>
      <c r="M72" s="82">
        <v>1</v>
      </c>
      <c r="O72" s="14">
        <v>0</v>
      </c>
      <c r="P72" s="14">
        <v>0</v>
      </c>
      <c r="R72" s="33">
        <v>0</v>
      </c>
      <c r="S72" s="33">
        <v>0</v>
      </c>
    </row>
    <row r="73" spans="1:29" x14ac:dyDescent="0.2">
      <c r="A73" s="135">
        <v>41835.427083333336</v>
      </c>
      <c r="B73" s="224">
        <v>0.42708333333333331</v>
      </c>
      <c r="C73" s="73" t="s">
        <v>84</v>
      </c>
      <c r="D73" s="119">
        <v>11488495</v>
      </c>
      <c r="E73" s="33" t="s">
        <v>22</v>
      </c>
      <c r="F73" s="238" t="s">
        <v>19</v>
      </c>
      <c r="G73" s="140">
        <v>0.2</v>
      </c>
      <c r="H73" s="34" t="s">
        <v>19</v>
      </c>
      <c r="I73" s="140">
        <v>0.2</v>
      </c>
      <c r="J73" s="10"/>
      <c r="L73" s="37">
        <v>1</v>
      </c>
      <c r="M73" s="82">
        <v>1</v>
      </c>
      <c r="O73" s="14">
        <v>0</v>
      </c>
      <c r="P73" s="14">
        <v>0</v>
      </c>
      <c r="R73" s="33">
        <v>0</v>
      </c>
      <c r="S73" s="33">
        <v>0</v>
      </c>
    </row>
    <row r="74" spans="1:29" x14ac:dyDescent="0.2">
      <c r="A74" s="219">
        <v>41848.411805555559</v>
      </c>
      <c r="B74" s="225">
        <v>0.41180555555555554</v>
      </c>
      <c r="C74" s="12" t="s">
        <v>158</v>
      </c>
      <c r="D74" s="79">
        <v>11509105</v>
      </c>
      <c r="E74" s="33" t="s">
        <v>22</v>
      </c>
      <c r="G74" s="226">
        <v>0.6</v>
      </c>
      <c r="H74" s="215"/>
      <c r="I74" s="226">
        <v>0.66</v>
      </c>
      <c r="J74" s="10"/>
      <c r="L74" s="37">
        <v>1</v>
      </c>
      <c r="M74" s="82">
        <v>1</v>
      </c>
      <c r="O74" s="14">
        <v>0</v>
      </c>
      <c r="P74" s="14">
        <v>0</v>
      </c>
      <c r="R74" s="33">
        <v>1</v>
      </c>
      <c r="S74" s="33">
        <v>1</v>
      </c>
      <c r="U74" s="226">
        <v>0.6</v>
      </c>
      <c r="V74" s="226">
        <v>0.66</v>
      </c>
    </row>
    <row r="75" spans="1:29" x14ac:dyDescent="0.2">
      <c r="A75" s="218">
        <v>41849.406944444447</v>
      </c>
      <c r="B75" s="220">
        <v>0.4069444444444445</v>
      </c>
      <c r="C75" s="73" t="s">
        <v>84</v>
      </c>
      <c r="D75" s="119">
        <v>11488495</v>
      </c>
      <c r="E75" s="33" t="s">
        <v>22</v>
      </c>
      <c r="G75" s="209">
        <v>0.31</v>
      </c>
      <c r="H75" s="216" t="s">
        <v>17</v>
      </c>
      <c r="I75" s="209">
        <v>0.33</v>
      </c>
      <c r="J75" s="10"/>
      <c r="L75" s="37">
        <v>1</v>
      </c>
      <c r="M75" s="82">
        <v>1</v>
      </c>
      <c r="O75" s="14">
        <v>0</v>
      </c>
      <c r="P75" s="14">
        <v>0</v>
      </c>
      <c r="R75" s="33">
        <v>1</v>
      </c>
      <c r="S75" s="33">
        <v>1</v>
      </c>
      <c r="U75" s="209">
        <v>0.31</v>
      </c>
      <c r="V75" s="209">
        <v>0.33</v>
      </c>
    </row>
    <row r="76" spans="1:29" x14ac:dyDescent="0.2">
      <c r="A76" s="219">
        <v>41862.415277777778</v>
      </c>
      <c r="B76" s="225">
        <v>0.4152777777777778</v>
      </c>
      <c r="C76" s="12" t="s">
        <v>158</v>
      </c>
      <c r="D76" s="79">
        <v>11509105</v>
      </c>
      <c r="E76" s="33" t="s">
        <v>22</v>
      </c>
      <c r="F76" s="241" t="s">
        <v>19</v>
      </c>
      <c r="G76" s="226">
        <v>0.2</v>
      </c>
      <c r="H76" s="216" t="s">
        <v>19</v>
      </c>
      <c r="I76" s="226">
        <v>0.2</v>
      </c>
      <c r="J76" s="10"/>
      <c r="L76" s="37">
        <v>1</v>
      </c>
      <c r="M76" s="82">
        <v>1</v>
      </c>
      <c r="O76" s="14">
        <v>0</v>
      </c>
      <c r="P76" s="14">
        <v>0</v>
      </c>
      <c r="R76" s="33">
        <v>0</v>
      </c>
      <c r="S76" s="33">
        <v>0</v>
      </c>
    </row>
    <row r="77" spans="1:29" x14ac:dyDescent="0.2">
      <c r="A77" s="227">
        <v>41876.413194444445</v>
      </c>
      <c r="B77" s="230">
        <v>0.41319444444444442</v>
      </c>
      <c r="C77" s="12" t="s">
        <v>158</v>
      </c>
      <c r="D77" s="79">
        <v>11509105</v>
      </c>
      <c r="E77" s="33" t="s">
        <v>22</v>
      </c>
      <c r="G77" s="210">
        <v>0.52</v>
      </c>
      <c r="I77" s="210">
        <v>0.41</v>
      </c>
      <c r="J77" s="10"/>
      <c r="L77" s="37">
        <v>1</v>
      </c>
      <c r="M77" s="82">
        <v>1</v>
      </c>
      <c r="O77" s="14">
        <v>0</v>
      </c>
      <c r="P77" s="14">
        <v>0</v>
      </c>
      <c r="R77" s="33">
        <v>1</v>
      </c>
      <c r="S77" s="33">
        <v>1</v>
      </c>
      <c r="U77" s="210">
        <v>0.52</v>
      </c>
      <c r="V77" s="210">
        <v>0.41</v>
      </c>
    </row>
    <row r="78" spans="1:29" x14ac:dyDescent="0.2">
      <c r="A78" s="228">
        <v>41877.429166666669</v>
      </c>
      <c r="B78" s="231">
        <v>0.4291666666666667</v>
      </c>
      <c r="C78" s="73" t="s">
        <v>84</v>
      </c>
      <c r="D78" s="119">
        <v>11488495</v>
      </c>
      <c r="E78" s="33" t="s">
        <v>22</v>
      </c>
      <c r="F78" s="241"/>
      <c r="G78" s="210">
        <v>0.21</v>
      </c>
      <c r="H78" s="242" t="s">
        <v>19</v>
      </c>
      <c r="I78" s="156">
        <v>0.2</v>
      </c>
      <c r="L78" s="37">
        <v>1</v>
      </c>
      <c r="M78" s="82">
        <v>1</v>
      </c>
      <c r="O78" s="14">
        <v>0</v>
      </c>
      <c r="P78" s="14">
        <v>0</v>
      </c>
      <c r="R78" s="33">
        <v>0</v>
      </c>
      <c r="S78" s="33">
        <v>0</v>
      </c>
    </row>
    <row r="79" spans="1:29" x14ac:dyDescent="0.2">
      <c r="A79" s="228">
        <v>41890.412499999999</v>
      </c>
      <c r="B79" s="231">
        <v>0.41250000000000003</v>
      </c>
      <c r="C79" s="12" t="s">
        <v>158</v>
      </c>
      <c r="D79" s="79">
        <v>11509105</v>
      </c>
      <c r="E79" s="33" t="s">
        <v>22</v>
      </c>
      <c r="F79" s="242" t="s">
        <v>19</v>
      </c>
      <c r="G79" s="156">
        <v>0.2</v>
      </c>
      <c r="H79" s="242" t="s">
        <v>19</v>
      </c>
      <c r="I79" s="156">
        <v>0.2</v>
      </c>
      <c r="J79" s="15"/>
      <c r="L79" s="37">
        <v>1</v>
      </c>
      <c r="M79" s="82">
        <v>1</v>
      </c>
      <c r="O79" s="14">
        <v>0</v>
      </c>
      <c r="P79" s="14">
        <v>0</v>
      </c>
      <c r="R79" s="33">
        <v>0</v>
      </c>
      <c r="S79" s="33">
        <v>0</v>
      </c>
    </row>
    <row r="80" spans="1:29" x14ac:dyDescent="0.2">
      <c r="A80" s="228">
        <v>41904.40902777778</v>
      </c>
      <c r="B80" s="231">
        <v>0.40902777777777777</v>
      </c>
      <c r="C80" s="12" t="s">
        <v>158</v>
      </c>
      <c r="D80" s="79">
        <v>11509105</v>
      </c>
      <c r="E80" s="33" t="s">
        <v>22</v>
      </c>
      <c r="F80" s="242" t="s">
        <v>19</v>
      </c>
      <c r="G80" s="156">
        <v>0.2</v>
      </c>
      <c r="H80" s="242" t="s">
        <v>19</v>
      </c>
      <c r="I80" s="156">
        <v>0.2</v>
      </c>
      <c r="L80" s="37">
        <v>1</v>
      </c>
      <c r="M80" s="82">
        <v>1</v>
      </c>
      <c r="O80" s="14">
        <v>0</v>
      </c>
      <c r="P80" s="14">
        <v>0</v>
      </c>
      <c r="R80" s="33">
        <v>0</v>
      </c>
      <c r="S80" s="33">
        <v>0</v>
      </c>
    </row>
    <row r="81" spans="1:25" x14ac:dyDescent="0.2">
      <c r="A81" s="228">
        <v>41920.383333333331</v>
      </c>
      <c r="B81" s="232">
        <v>0.3833333333333333</v>
      </c>
      <c r="C81" s="12" t="s">
        <v>80</v>
      </c>
      <c r="D81" s="79">
        <v>421114121080100</v>
      </c>
      <c r="E81" s="33" t="s">
        <v>22</v>
      </c>
      <c r="F81" s="242" t="s">
        <v>19</v>
      </c>
      <c r="G81" s="156">
        <v>0.2</v>
      </c>
      <c r="H81" s="242" t="s">
        <v>19</v>
      </c>
      <c r="I81" s="156">
        <v>0.2</v>
      </c>
      <c r="L81" s="37">
        <v>1</v>
      </c>
      <c r="M81" s="82">
        <v>1</v>
      </c>
      <c r="O81" s="14">
        <v>0</v>
      </c>
      <c r="P81" s="14">
        <v>0</v>
      </c>
      <c r="R81" s="33">
        <v>0</v>
      </c>
      <c r="S81" s="33">
        <v>0</v>
      </c>
    </row>
    <row r="82" spans="1:25" x14ac:dyDescent="0.2">
      <c r="A82" s="228">
        <v>41932.395138888889</v>
      </c>
      <c r="B82" s="231">
        <v>0.39513888888888887</v>
      </c>
      <c r="C82" s="12" t="s">
        <v>158</v>
      </c>
      <c r="D82" s="79">
        <v>11509105</v>
      </c>
      <c r="E82" s="33" t="s">
        <v>22</v>
      </c>
      <c r="F82" s="242"/>
      <c r="G82" s="210">
        <v>0.24</v>
      </c>
      <c r="H82" s="242" t="s">
        <v>19</v>
      </c>
      <c r="I82" s="156">
        <v>0.2</v>
      </c>
      <c r="L82" s="37">
        <v>1</v>
      </c>
      <c r="M82" s="82">
        <v>1</v>
      </c>
      <c r="O82" s="14">
        <v>0</v>
      </c>
      <c r="P82" s="14">
        <v>0</v>
      </c>
      <c r="R82" s="33">
        <v>0</v>
      </c>
      <c r="S82" s="33">
        <v>0</v>
      </c>
    </row>
    <row r="83" spans="1:25" x14ac:dyDescent="0.2">
      <c r="A83" s="228">
        <v>41946.400694444441</v>
      </c>
      <c r="B83" s="231">
        <v>0.40069444444444446</v>
      </c>
      <c r="C83" s="12" t="s">
        <v>158</v>
      </c>
      <c r="D83" s="79">
        <v>11509105</v>
      </c>
      <c r="E83" s="33" t="s">
        <v>22</v>
      </c>
      <c r="F83" s="242"/>
      <c r="G83" s="210">
        <v>0.36</v>
      </c>
      <c r="H83" s="242" t="s">
        <v>17</v>
      </c>
      <c r="I83" s="210">
        <v>0.32</v>
      </c>
      <c r="L83" s="37">
        <v>1</v>
      </c>
      <c r="M83" s="82">
        <v>1</v>
      </c>
      <c r="O83" s="14">
        <v>0</v>
      </c>
      <c r="P83" s="14">
        <v>0</v>
      </c>
      <c r="R83" s="33">
        <v>1</v>
      </c>
      <c r="S83" s="33">
        <v>1</v>
      </c>
      <c r="U83" s="210">
        <v>0.36</v>
      </c>
      <c r="V83" s="210">
        <v>0.32</v>
      </c>
    </row>
    <row r="84" spans="1:25" x14ac:dyDescent="0.2">
      <c r="A84" s="228">
        <v>41947.396527777775</v>
      </c>
      <c r="B84" s="231">
        <v>0.39652777777777781</v>
      </c>
      <c r="C84" s="73" t="s">
        <v>84</v>
      </c>
      <c r="D84" s="119">
        <v>11488495</v>
      </c>
      <c r="E84" s="33" t="s">
        <v>22</v>
      </c>
      <c r="F84" s="242" t="s">
        <v>19</v>
      </c>
      <c r="G84" s="156">
        <v>0.2</v>
      </c>
      <c r="H84" s="242" t="s">
        <v>19</v>
      </c>
      <c r="I84" s="156">
        <v>0.2</v>
      </c>
      <c r="L84" s="37">
        <v>1</v>
      </c>
      <c r="M84" s="82">
        <v>1</v>
      </c>
      <c r="O84" s="14">
        <v>0</v>
      </c>
      <c r="P84" s="14">
        <v>0</v>
      </c>
      <c r="R84" s="33">
        <v>0</v>
      </c>
      <c r="S84" s="33">
        <v>0</v>
      </c>
    </row>
    <row r="85" spans="1:25" x14ac:dyDescent="0.2">
      <c r="A85" s="228">
        <v>41960.411111111112</v>
      </c>
      <c r="B85" s="231">
        <v>0.41111111111111115</v>
      </c>
      <c r="C85" s="12" t="s">
        <v>158</v>
      </c>
      <c r="D85" s="79">
        <v>11509105</v>
      </c>
      <c r="E85" s="33" t="s">
        <v>22</v>
      </c>
      <c r="F85" s="242" t="s">
        <v>19</v>
      </c>
      <c r="G85" s="156">
        <v>0.2</v>
      </c>
      <c r="H85" s="242" t="s">
        <v>19</v>
      </c>
      <c r="I85" s="156">
        <v>0.2</v>
      </c>
      <c r="L85" s="37">
        <v>1</v>
      </c>
      <c r="M85" s="82">
        <v>1</v>
      </c>
      <c r="O85" s="14">
        <v>0</v>
      </c>
      <c r="P85" s="14">
        <v>0</v>
      </c>
      <c r="R85" s="33">
        <v>0</v>
      </c>
      <c r="S85" s="33">
        <v>0</v>
      </c>
    </row>
    <row r="86" spans="1:25" x14ac:dyDescent="0.2">
      <c r="A86" s="228">
        <v>41961.395833333336</v>
      </c>
      <c r="B86" s="231">
        <v>0.39583333333333331</v>
      </c>
      <c r="C86" s="73" t="s">
        <v>84</v>
      </c>
      <c r="D86" s="119">
        <v>11488495</v>
      </c>
      <c r="E86" s="33" t="s">
        <v>22</v>
      </c>
      <c r="F86" s="242" t="s">
        <v>19</v>
      </c>
      <c r="G86" s="156">
        <v>0.2</v>
      </c>
      <c r="H86" s="242" t="s">
        <v>19</v>
      </c>
      <c r="I86" s="156">
        <v>0.2</v>
      </c>
      <c r="L86" s="37">
        <v>1</v>
      </c>
      <c r="M86" s="82">
        <v>1</v>
      </c>
      <c r="O86" s="14">
        <v>0</v>
      </c>
      <c r="P86" s="14">
        <v>0</v>
      </c>
      <c r="R86" s="33">
        <v>0</v>
      </c>
      <c r="S86" s="33">
        <v>0</v>
      </c>
    </row>
    <row r="87" spans="1:25" x14ac:dyDescent="0.2">
      <c r="A87" s="229">
        <v>41974.400694444441</v>
      </c>
      <c r="B87" s="233">
        <v>0.40069444444444446</v>
      </c>
      <c r="C87" s="12" t="s">
        <v>158</v>
      </c>
      <c r="D87" s="79">
        <v>11509105</v>
      </c>
      <c r="E87" s="33" t="s">
        <v>22</v>
      </c>
      <c r="F87" s="34" t="s">
        <v>19</v>
      </c>
      <c r="G87" s="140">
        <v>0.2</v>
      </c>
      <c r="H87" s="34" t="s">
        <v>19</v>
      </c>
      <c r="I87" s="140">
        <v>0.2</v>
      </c>
      <c r="L87" s="37">
        <v>1</v>
      </c>
      <c r="M87" s="82">
        <v>1</v>
      </c>
      <c r="O87" s="14">
        <v>0</v>
      </c>
      <c r="P87" s="14">
        <v>0</v>
      </c>
      <c r="R87" s="33">
        <v>0</v>
      </c>
      <c r="S87" s="33">
        <v>0</v>
      </c>
    </row>
    <row r="88" spans="1:25" x14ac:dyDescent="0.2">
      <c r="A88" s="229">
        <v>41975.400694444441</v>
      </c>
      <c r="B88" s="233">
        <v>0.40069444444444446</v>
      </c>
      <c r="C88" s="73" t="s">
        <v>84</v>
      </c>
      <c r="D88" s="119">
        <v>11488495</v>
      </c>
      <c r="E88" s="33" t="s">
        <v>22</v>
      </c>
      <c r="F88" s="34" t="s">
        <v>19</v>
      </c>
      <c r="G88" s="140">
        <v>0.2</v>
      </c>
      <c r="H88" s="34" t="s">
        <v>19</v>
      </c>
      <c r="I88" s="140">
        <v>0.2</v>
      </c>
      <c r="L88" s="37">
        <v>1</v>
      </c>
      <c r="M88" s="82">
        <v>1</v>
      </c>
      <c r="O88" s="14">
        <v>0</v>
      </c>
      <c r="P88" s="14">
        <v>0</v>
      </c>
      <c r="R88" s="33">
        <v>0</v>
      </c>
      <c r="S88" s="33">
        <v>0</v>
      </c>
    </row>
    <row r="90" spans="1:25" ht="51" x14ac:dyDescent="0.2">
      <c r="K90" s="102" t="s">
        <v>101</v>
      </c>
      <c r="L90" s="12">
        <f>SUM(L4:L88)</f>
        <v>85</v>
      </c>
      <c r="M90" s="12">
        <f>SUM(M4:M88)</f>
        <v>85</v>
      </c>
      <c r="N90" s="102" t="s">
        <v>101</v>
      </c>
      <c r="O90" s="12">
        <f>SUM(O4:O88)</f>
        <v>1</v>
      </c>
      <c r="P90" s="12">
        <f>SUM(P4:P88)</f>
        <v>1</v>
      </c>
      <c r="Q90" s="144" t="s">
        <v>102</v>
      </c>
      <c r="R90" s="12">
        <f>SUM(R4:R88)</f>
        <v>46</v>
      </c>
      <c r="S90" s="12">
        <f>SUM(S4:S88)</f>
        <v>50</v>
      </c>
      <c r="T90" s="54" t="s">
        <v>73</v>
      </c>
      <c r="U90" s="150">
        <f>MIN(U4:U88)</f>
        <v>0.3</v>
      </c>
      <c r="V90" s="150">
        <f>MIN(V4:V88)</f>
        <v>0.31</v>
      </c>
      <c r="W90" s="54" t="s">
        <v>73</v>
      </c>
      <c r="X90" s="150">
        <f>MIN(X4:X57)</f>
        <v>1.2</v>
      </c>
      <c r="Y90" s="150">
        <f>MIN(Y4:Y57)</f>
        <v>1.22</v>
      </c>
    </row>
    <row r="91" spans="1:25" x14ac:dyDescent="0.2">
      <c r="K91" s="90"/>
      <c r="L91" s="12"/>
      <c r="M91" s="90"/>
      <c r="N91" s="90"/>
      <c r="O91" s="90"/>
      <c r="P91" s="90"/>
      <c r="Q91" s="90"/>
      <c r="R91" s="90"/>
      <c r="S91" s="33"/>
      <c r="T91" s="54" t="s">
        <v>71</v>
      </c>
      <c r="U91" s="150">
        <f>AVERAGE(U4:U88)</f>
        <v>0.61239130434782618</v>
      </c>
      <c r="V91" s="150">
        <f>AVERAGE(V4:V88)</f>
        <v>0.62346938775510197</v>
      </c>
      <c r="W91" s="54" t="s">
        <v>71</v>
      </c>
      <c r="X91" s="150">
        <f>AVERAGE(X4:X57)</f>
        <v>1.2</v>
      </c>
      <c r="Y91" s="150">
        <f>AVERAGE(Y4:Y57)</f>
        <v>1.22</v>
      </c>
    </row>
    <row r="92" spans="1:25" x14ac:dyDescent="0.2">
      <c r="A92" s="10"/>
      <c r="B92" s="10"/>
      <c r="D92" s="10"/>
      <c r="E92" s="10"/>
      <c r="G92" s="10"/>
      <c r="I92" s="10"/>
      <c r="J92" s="10"/>
      <c r="K92" s="97"/>
      <c r="L92" s="12"/>
      <c r="M92" s="98"/>
      <c r="N92" s="98"/>
      <c r="O92" s="98"/>
      <c r="P92" s="98"/>
      <c r="Q92" s="98"/>
      <c r="R92" s="98"/>
      <c r="S92" s="33"/>
      <c r="T92" s="54" t="s">
        <v>72</v>
      </c>
      <c r="U92" s="150">
        <f>MAX(U4:U88)</f>
        <v>2.69</v>
      </c>
      <c r="V92" s="150">
        <f>MAX(V4:V88)</f>
        <v>2.4</v>
      </c>
      <c r="W92" s="54" t="s">
        <v>72</v>
      </c>
      <c r="X92" s="150">
        <f>MAX(X4:X57)</f>
        <v>1.2</v>
      </c>
      <c r="Y92" s="150">
        <f>MAX(Y4:Y57)</f>
        <v>1.22</v>
      </c>
    </row>
    <row r="93" spans="1:25" x14ac:dyDescent="0.2">
      <c r="K93" s="97"/>
      <c r="L93" s="12"/>
      <c r="M93" s="97"/>
      <c r="N93" s="97"/>
      <c r="O93" s="97"/>
      <c r="P93" s="97"/>
      <c r="Q93" s="97"/>
      <c r="R93" s="97"/>
      <c r="S93" s="97"/>
      <c r="T93" s="53" t="s">
        <v>103</v>
      </c>
      <c r="U93" s="150">
        <f>_xlfn.STDEV.P(U4:U88)</f>
        <v>0.35698730206749507</v>
      </c>
      <c r="V93" s="150">
        <f>_xlfn.STDEV.P(V4:V88)</f>
        <v>0.37461572703297136</v>
      </c>
      <c r="W93" s="53" t="s">
        <v>103</v>
      </c>
      <c r="X93" s="150">
        <f>_xlfn.STDEV.P(X4:X57)</f>
        <v>0</v>
      </c>
      <c r="Y93" s="150">
        <f>_xlfn.STDEV.P(Y4:Y57)</f>
        <v>0</v>
      </c>
    </row>
    <row r="94" spans="1:25" x14ac:dyDescent="0.2">
      <c r="T94" s="53"/>
    </row>
  </sheetData>
  <sortState ref="AC1:AC80">
    <sortCondition ref="AC1"/>
  </sortState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04"/>
  <sheetViews>
    <sheetView workbookViewId="0">
      <selection activeCell="J10" sqref="J10"/>
    </sheetView>
  </sheetViews>
  <sheetFormatPr defaultRowHeight="12.75" x14ac:dyDescent="0.2"/>
  <cols>
    <col min="3" max="3" width="12" customWidth="1"/>
    <col min="4" max="4" width="18.28515625" customWidth="1"/>
    <col min="5" max="5" width="13.7109375" customWidth="1"/>
    <col min="6" max="6" width="5" customWidth="1"/>
    <col min="7" max="7" width="11.28515625" customWidth="1"/>
    <col min="8" max="9" width="14.7109375" customWidth="1"/>
    <col min="10" max="10" width="16.42578125" customWidth="1"/>
    <col min="11" max="11" width="13.85546875" customWidth="1"/>
  </cols>
  <sheetData>
    <row r="1" spans="1:11" ht="57.75" customHeight="1" x14ac:dyDescent="0.2">
      <c r="G1" s="56" t="s">
        <v>119</v>
      </c>
    </row>
    <row r="2" spans="1:11" ht="42" customHeight="1" x14ac:dyDescent="0.2">
      <c r="G2" s="56" t="s">
        <v>118</v>
      </c>
    </row>
    <row r="3" spans="1:11" ht="66.75" customHeight="1" x14ac:dyDescent="0.2">
      <c r="A3" s="50" t="s">
        <v>21</v>
      </c>
      <c r="B3" s="41" t="s">
        <v>14</v>
      </c>
      <c r="C3" s="41" t="s">
        <v>13</v>
      </c>
      <c r="D3" s="41" t="s">
        <v>78</v>
      </c>
      <c r="E3" s="41" t="s">
        <v>15</v>
      </c>
      <c r="F3" s="41"/>
      <c r="G3" s="41" t="s">
        <v>115</v>
      </c>
      <c r="H3" s="43" t="s">
        <v>147</v>
      </c>
      <c r="I3" s="43"/>
      <c r="J3" s="42" t="s">
        <v>116</v>
      </c>
      <c r="K3" s="42" t="s">
        <v>117</v>
      </c>
    </row>
    <row r="4" spans="1:11" s="147" customFormat="1" x14ac:dyDescent="0.2">
      <c r="A4" s="145">
        <v>41387</v>
      </c>
      <c r="B4" s="146">
        <v>0.38819444444444445</v>
      </c>
      <c r="C4" s="8" t="s">
        <v>158</v>
      </c>
      <c r="D4" s="12">
        <v>11509105</v>
      </c>
      <c r="E4" s="8" t="s">
        <v>22</v>
      </c>
      <c r="F4" s="8" t="s">
        <v>19</v>
      </c>
      <c r="G4" s="147">
        <v>0.23</v>
      </c>
      <c r="H4" s="147">
        <v>1</v>
      </c>
      <c r="J4" s="147">
        <v>0</v>
      </c>
    </row>
    <row r="5" spans="1:11" s="147" customFormat="1" x14ac:dyDescent="0.2">
      <c r="A5" s="145">
        <v>41428</v>
      </c>
      <c r="B5" s="146">
        <v>0.55902777777777779</v>
      </c>
      <c r="C5" s="8" t="s">
        <v>83</v>
      </c>
      <c r="D5" s="79">
        <v>421420121481700</v>
      </c>
      <c r="E5" s="8" t="s">
        <v>22</v>
      </c>
      <c r="F5" s="8" t="s">
        <v>19</v>
      </c>
      <c r="G5" s="147">
        <v>0.23</v>
      </c>
      <c r="H5" s="147">
        <v>1</v>
      </c>
      <c r="J5" s="147">
        <v>0</v>
      </c>
    </row>
    <row r="6" spans="1:11" s="147" customFormat="1" x14ac:dyDescent="0.2">
      <c r="A6" s="145">
        <v>41484</v>
      </c>
      <c r="B6" s="146">
        <v>0.51944444444444449</v>
      </c>
      <c r="C6" s="8" t="s">
        <v>83</v>
      </c>
      <c r="D6" s="79">
        <v>421420121481700</v>
      </c>
      <c r="E6" s="8" t="s">
        <v>22</v>
      </c>
      <c r="F6" s="8" t="s">
        <v>19</v>
      </c>
      <c r="G6" s="147">
        <v>0.23</v>
      </c>
      <c r="H6" s="147">
        <v>1</v>
      </c>
      <c r="J6" s="147">
        <v>0</v>
      </c>
    </row>
    <row r="7" spans="1:11" s="147" customFormat="1" x14ac:dyDescent="0.2">
      <c r="A7" s="145">
        <v>41485</v>
      </c>
      <c r="B7" s="146">
        <v>0.38263888888888892</v>
      </c>
      <c r="C7" s="8" t="s">
        <v>84</v>
      </c>
      <c r="D7" s="147">
        <v>11488495</v>
      </c>
      <c r="E7" s="8" t="s">
        <v>22</v>
      </c>
      <c r="F7" s="8" t="s">
        <v>19</v>
      </c>
      <c r="G7" s="147">
        <v>0.23</v>
      </c>
      <c r="H7" s="147">
        <v>1</v>
      </c>
      <c r="J7" s="147">
        <v>0</v>
      </c>
    </row>
    <row r="8" spans="1:11" s="147" customFormat="1" x14ac:dyDescent="0.2">
      <c r="A8" s="145">
        <v>41540</v>
      </c>
      <c r="B8" s="146">
        <v>0.52638888888888891</v>
      </c>
      <c r="C8" s="8" t="s">
        <v>83</v>
      </c>
      <c r="D8" s="79">
        <v>421420121481700</v>
      </c>
      <c r="E8" s="8" t="s">
        <v>22</v>
      </c>
      <c r="F8" s="8" t="s">
        <v>19</v>
      </c>
      <c r="G8" s="147">
        <v>0.23</v>
      </c>
      <c r="H8" s="147">
        <v>1</v>
      </c>
      <c r="J8" s="147">
        <v>0</v>
      </c>
    </row>
    <row r="9" spans="1:11" s="147" customFormat="1" x14ac:dyDescent="0.2">
      <c r="A9" s="145">
        <v>41541</v>
      </c>
      <c r="B9" s="146">
        <v>0.39861111111111108</v>
      </c>
      <c r="C9" s="8" t="s">
        <v>84</v>
      </c>
      <c r="D9" s="147">
        <v>11488495</v>
      </c>
      <c r="E9" s="8" t="s">
        <v>22</v>
      </c>
      <c r="F9" s="8" t="s">
        <v>19</v>
      </c>
      <c r="G9" s="147">
        <v>0.23</v>
      </c>
      <c r="H9" s="147">
        <v>1</v>
      </c>
      <c r="J9" s="147">
        <v>0</v>
      </c>
    </row>
    <row r="10" spans="1:11" s="147" customFormat="1" x14ac:dyDescent="0.2">
      <c r="A10" s="145">
        <v>41596</v>
      </c>
      <c r="B10" s="146">
        <v>0.54583333333333328</v>
      </c>
      <c r="C10" s="8" t="s">
        <v>83</v>
      </c>
      <c r="D10" s="79">
        <v>421420121481700</v>
      </c>
      <c r="E10" s="8" t="s">
        <v>22</v>
      </c>
      <c r="F10" s="8" t="s">
        <v>19</v>
      </c>
      <c r="G10" s="147">
        <v>0.23</v>
      </c>
      <c r="H10" s="147">
        <v>1</v>
      </c>
      <c r="J10" s="147">
        <v>0</v>
      </c>
    </row>
    <row r="11" spans="1:11" s="147" customFormat="1" x14ac:dyDescent="0.2">
      <c r="A11" s="145">
        <v>41597</v>
      </c>
      <c r="B11" s="146">
        <v>0.37986111111111115</v>
      </c>
      <c r="C11" s="8" t="s">
        <v>84</v>
      </c>
      <c r="D11" s="147">
        <v>11488495</v>
      </c>
      <c r="E11" s="8" t="s">
        <v>22</v>
      </c>
      <c r="F11" s="8" t="s">
        <v>19</v>
      </c>
      <c r="G11" s="147">
        <v>0.23</v>
      </c>
      <c r="H11" s="147">
        <v>1</v>
      </c>
      <c r="J11" s="147">
        <v>0</v>
      </c>
    </row>
    <row r="12" spans="1:11" s="147" customFormat="1" x14ac:dyDescent="0.2">
      <c r="A12" s="145">
        <v>41666</v>
      </c>
      <c r="B12" s="146">
        <v>0.52013888888888882</v>
      </c>
      <c r="C12" s="8" t="s">
        <v>83</v>
      </c>
      <c r="D12" s="79">
        <v>421420121481700</v>
      </c>
      <c r="E12" s="8" t="s">
        <v>22</v>
      </c>
      <c r="F12" s="8" t="s">
        <v>19</v>
      </c>
      <c r="G12" s="147">
        <v>0.23</v>
      </c>
      <c r="H12" s="147">
        <v>1</v>
      </c>
      <c r="J12" s="147">
        <v>0</v>
      </c>
    </row>
    <row r="13" spans="1:11" s="147" customFormat="1" x14ac:dyDescent="0.2">
      <c r="A13" s="145">
        <v>41667</v>
      </c>
      <c r="B13" s="146">
        <v>0.40138888888888885</v>
      </c>
      <c r="C13" s="8" t="s">
        <v>84</v>
      </c>
      <c r="D13" s="147">
        <v>11488495</v>
      </c>
      <c r="E13" s="8" t="s">
        <v>22</v>
      </c>
      <c r="F13" s="8" t="s">
        <v>19</v>
      </c>
      <c r="G13" s="147">
        <v>0.23</v>
      </c>
      <c r="H13" s="147">
        <v>1</v>
      </c>
      <c r="J13" s="147">
        <v>0</v>
      </c>
    </row>
    <row r="14" spans="1:11" s="147" customFormat="1" x14ac:dyDescent="0.2">
      <c r="A14" s="145">
        <v>41708</v>
      </c>
      <c r="B14" s="146">
        <v>0.41736111111111113</v>
      </c>
      <c r="C14" s="8" t="s">
        <v>158</v>
      </c>
      <c r="D14" s="12">
        <v>11509105</v>
      </c>
      <c r="E14" s="8" t="s">
        <v>22</v>
      </c>
      <c r="F14" s="8" t="s">
        <v>19</v>
      </c>
      <c r="G14" s="147">
        <v>0.23</v>
      </c>
      <c r="H14" s="147">
        <v>1</v>
      </c>
      <c r="J14" s="147">
        <v>0</v>
      </c>
    </row>
    <row r="15" spans="1:11" s="147" customFormat="1" x14ac:dyDescent="0.2">
      <c r="A15" s="145">
        <v>41709</v>
      </c>
      <c r="B15" s="146">
        <v>0.43263888888888885</v>
      </c>
      <c r="C15" s="8" t="s">
        <v>84</v>
      </c>
      <c r="D15" s="147">
        <v>11488495</v>
      </c>
      <c r="E15" s="8" t="s">
        <v>22</v>
      </c>
      <c r="F15" s="8" t="s">
        <v>19</v>
      </c>
      <c r="G15" s="147">
        <v>0.23</v>
      </c>
      <c r="H15" s="147">
        <v>1</v>
      </c>
      <c r="J15" s="147">
        <v>0</v>
      </c>
    </row>
    <row r="16" spans="1:11" s="147" customFormat="1" x14ac:dyDescent="0.2">
      <c r="A16" s="145">
        <v>41764</v>
      </c>
      <c r="B16" s="146">
        <v>0.4145833333333333</v>
      </c>
      <c r="C16" s="8" t="s">
        <v>158</v>
      </c>
      <c r="D16" s="12">
        <v>11509105</v>
      </c>
      <c r="E16" s="8" t="s">
        <v>22</v>
      </c>
      <c r="F16" s="8" t="s">
        <v>19</v>
      </c>
      <c r="G16" s="147">
        <v>0.23</v>
      </c>
      <c r="H16" s="147">
        <v>1</v>
      </c>
      <c r="J16" s="147">
        <v>0</v>
      </c>
    </row>
    <row r="17" spans="1:11" s="147" customFormat="1" x14ac:dyDescent="0.2">
      <c r="A17" s="145">
        <v>41765</v>
      </c>
      <c r="B17" s="146">
        <v>0.41319444444444442</v>
      </c>
      <c r="C17" s="8" t="s">
        <v>84</v>
      </c>
      <c r="D17" s="147">
        <v>11488495</v>
      </c>
      <c r="E17" s="8" t="s">
        <v>22</v>
      </c>
      <c r="F17" s="8" t="s">
        <v>19</v>
      </c>
      <c r="G17" s="147">
        <v>0.23</v>
      </c>
      <c r="H17" s="147">
        <v>1</v>
      </c>
      <c r="J17" s="147">
        <v>0</v>
      </c>
    </row>
    <row r="18" spans="1:11" s="147" customFormat="1" x14ac:dyDescent="0.2">
      <c r="A18" s="145">
        <v>41820</v>
      </c>
      <c r="B18" s="146">
        <v>0.38541666666666669</v>
      </c>
      <c r="C18" s="8" t="s">
        <v>158</v>
      </c>
      <c r="D18" s="12">
        <v>11509105</v>
      </c>
      <c r="E18" s="8" t="s">
        <v>22</v>
      </c>
      <c r="F18" s="8" t="s">
        <v>19</v>
      </c>
      <c r="G18" s="147">
        <v>0.23</v>
      </c>
      <c r="H18" s="147">
        <v>1</v>
      </c>
      <c r="J18" s="147">
        <v>0</v>
      </c>
    </row>
    <row r="19" spans="1:11" s="147" customFormat="1" x14ac:dyDescent="0.2">
      <c r="A19" s="145">
        <v>41821</v>
      </c>
      <c r="B19" s="146">
        <v>0.40902777777777777</v>
      </c>
      <c r="C19" s="8" t="s">
        <v>84</v>
      </c>
      <c r="D19" s="147">
        <v>11488495</v>
      </c>
      <c r="E19" s="8" t="s">
        <v>22</v>
      </c>
      <c r="F19" s="8" t="s">
        <v>19</v>
      </c>
      <c r="G19" s="147">
        <v>0.23</v>
      </c>
      <c r="H19" s="147">
        <v>1</v>
      </c>
      <c r="J19" s="147">
        <v>0</v>
      </c>
    </row>
    <row r="20" spans="1:11" s="147" customFormat="1" x14ac:dyDescent="0.2">
      <c r="A20" s="145">
        <v>41876</v>
      </c>
      <c r="B20" s="146">
        <v>0.41319444444444442</v>
      </c>
      <c r="C20" s="8" t="s">
        <v>158</v>
      </c>
      <c r="D20" s="12">
        <v>11509105</v>
      </c>
      <c r="E20" s="8" t="s">
        <v>22</v>
      </c>
      <c r="F20" s="8" t="s">
        <v>19</v>
      </c>
      <c r="G20" s="147">
        <v>0.23</v>
      </c>
      <c r="H20" s="147">
        <v>1</v>
      </c>
      <c r="J20" s="147">
        <v>0</v>
      </c>
    </row>
    <row r="21" spans="1:11" s="147" customFormat="1" x14ac:dyDescent="0.2">
      <c r="A21" s="145">
        <v>41877</v>
      </c>
      <c r="B21" s="146">
        <v>0.4291666666666667</v>
      </c>
      <c r="C21" s="8" t="s">
        <v>84</v>
      </c>
      <c r="D21" s="147">
        <v>11488495</v>
      </c>
      <c r="E21" s="8" t="s">
        <v>22</v>
      </c>
      <c r="F21" s="8" t="s">
        <v>19</v>
      </c>
      <c r="G21" s="147">
        <v>0.23</v>
      </c>
      <c r="H21" s="147">
        <v>1</v>
      </c>
      <c r="J21" s="147">
        <v>0</v>
      </c>
    </row>
    <row r="22" spans="1:11" s="147" customFormat="1" x14ac:dyDescent="0.2">
      <c r="A22" s="145">
        <v>41932</v>
      </c>
      <c r="B22" s="146">
        <v>0.39513888888888887</v>
      </c>
      <c r="C22" s="8" t="s">
        <v>158</v>
      </c>
      <c r="D22" s="12">
        <v>11509105</v>
      </c>
      <c r="E22" s="8" t="s">
        <v>22</v>
      </c>
      <c r="F22" s="8" t="s">
        <v>19</v>
      </c>
      <c r="G22" s="147">
        <v>0.23</v>
      </c>
      <c r="H22" s="147">
        <v>1</v>
      </c>
      <c r="J22" s="147">
        <v>0</v>
      </c>
    </row>
    <row r="23" spans="1:11" s="147" customFormat="1" x14ac:dyDescent="0.2">
      <c r="A23" s="145">
        <v>41933</v>
      </c>
      <c r="B23" s="146">
        <v>0.40486111111111112</v>
      </c>
      <c r="C23" s="8" t="s">
        <v>84</v>
      </c>
      <c r="D23" s="147">
        <v>11488495</v>
      </c>
      <c r="E23" s="8" t="s">
        <v>22</v>
      </c>
      <c r="F23" s="8" t="s">
        <v>19</v>
      </c>
      <c r="G23" s="147">
        <v>0.23</v>
      </c>
      <c r="H23" s="147">
        <v>1</v>
      </c>
      <c r="J23" s="147">
        <v>0</v>
      </c>
    </row>
    <row r="24" spans="1:11" s="147" customFormat="1" x14ac:dyDescent="0.2">
      <c r="A24" s="145">
        <v>41988</v>
      </c>
      <c r="B24" s="146">
        <v>0.3923611111111111</v>
      </c>
      <c r="C24" s="8" t="s">
        <v>158</v>
      </c>
      <c r="D24" s="12">
        <v>11509105</v>
      </c>
      <c r="E24" s="8" t="s">
        <v>22</v>
      </c>
      <c r="F24" s="8" t="s">
        <v>19</v>
      </c>
      <c r="G24" s="147">
        <v>0.23</v>
      </c>
      <c r="H24" s="147">
        <v>1</v>
      </c>
      <c r="J24" s="147">
        <v>0</v>
      </c>
    </row>
    <row r="25" spans="1:11" s="147" customFormat="1" x14ac:dyDescent="0.2">
      <c r="A25" s="145">
        <v>41989</v>
      </c>
      <c r="B25" s="146">
        <v>0.40416666666666662</v>
      </c>
      <c r="C25" s="8" t="s">
        <v>84</v>
      </c>
      <c r="D25" s="147">
        <v>11488495</v>
      </c>
      <c r="E25" s="8" t="s">
        <v>22</v>
      </c>
      <c r="F25" s="8" t="s">
        <v>19</v>
      </c>
      <c r="G25" s="147">
        <v>0.23</v>
      </c>
      <c r="H25" s="147">
        <v>1</v>
      </c>
      <c r="J25" s="147">
        <v>0</v>
      </c>
    </row>
    <row r="26" spans="1:11" s="147" customFormat="1" x14ac:dyDescent="0.2">
      <c r="A26" s="145">
        <v>42044</v>
      </c>
      <c r="B26" s="146">
        <v>0.3888888888888889</v>
      </c>
      <c r="C26" s="8" t="s">
        <v>158</v>
      </c>
      <c r="D26" s="12">
        <v>11509105</v>
      </c>
      <c r="E26" s="8" t="s">
        <v>22</v>
      </c>
      <c r="F26" s="8" t="s">
        <v>19</v>
      </c>
      <c r="G26" s="147">
        <v>0.23</v>
      </c>
      <c r="H26" s="147">
        <v>1</v>
      </c>
      <c r="J26" s="147">
        <v>0</v>
      </c>
    </row>
    <row r="27" spans="1:11" s="147" customFormat="1" x14ac:dyDescent="0.2">
      <c r="A27" s="145">
        <v>42045</v>
      </c>
      <c r="B27" s="146">
        <v>0.3979166666666667</v>
      </c>
      <c r="C27" s="8" t="s">
        <v>84</v>
      </c>
      <c r="D27" s="147">
        <v>11488495</v>
      </c>
      <c r="E27" s="8" t="s">
        <v>22</v>
      </c>
      <c r="F27" s="8" t="s">
        <v>19</v>
      </c>
      <c r="G27" s="147">
        <v>0.23</v>
      </c>
      <c r="H27" s="147">
        <v>1</v>
      </c>
      <c r="J27" s="147">
        <v>0</v>
      </c>
    </row>
    <row r="28" spans="1:11" s="147" customFormat="1" x14ac:dyDescent="0.2">
      <c r="A28" s="145"/>
    </row>
    <row r="29" spans="1:11" s="147" customFormat="1" ht="38.25" x14ac:dyDescent="0.2">
      <c r="A29" s="145"/>
      <c r="G29" s="102" t="s">
        <v>101</v>
      </c>
      <c r="H29" s="147">
        <f>SUM(H4:H27)</f>
        <v>24</v>
      </c>
      <c r="J29" s="147">
        <f>SUM(J4:J27)</f>
        <v>0</v>
      </c>
    </row>
    <row r="30" spans="1:11" s="147" customFormat="1" x14ac:dyDescent="0.2">
      <c r="A30" s="145"/>
      <c r="J30" s="54" t="s">
        <v>73</v>
      </c>
      <c r="K30" s="147">
        <f>MIN(K4:K15)</f>
        <v>0</v>
      </c>
    </row>
    <row r="31" spans="1:11" s="147" customFormat="1" x14ac:dyDescent="0.2">
      <c r="A31" s="145"/>
      <c r="J31" s="54" t="s">
        <v>71</v>
      </c>
      <c r="K31" s="147" t="s">
        <v>161</v>
      </c>
    </row>
    <row r="32" spans="1:11" s="147" customFormat="1" x14ac:dyDescent="0.2">
      <c r="A32" s="145"/>
      <c r="J32" s="54" t="s">
        <v>72</v>
      </c>
      <c r="K32" s="147">
        <f>MAX(K4:K15)</f>
        <v>0</v>
      </c>
    </row>
    <row r="33" spans="1:1" x14ac:dyDescent="0.2">
      <c r="A33" s="72"/>
    </row>
    <row r="34" spans="1:1" x14ac:dyDescent="0.2">
      <c r="A34" s="72"/>
    </row>
    <row r="35" spans="1:1" x14ac:dyDescent="0.2">
      <c r="A35" s="72"/>
    </row>
    <row r="36" spans="1:1" x14ac:dyDescent="0.2">
      <c r="A36" s="72"/>
    </row>
    <row r="37" spans="1:1" x14ac:dyDescent="0.2">
      <c r="A37" s="72"/>
    </row>
    <row r="38" spans="1:1" x14ac:dyDescent="0.2">
      <c r="A38" s="72"/>
    </row>
    <row r="39" spans="1:1" x14ac:dyDescent="0.2">
      <c r="A39" s="72"/>
    </row>
    <row r="40" spans="1:1" x14ac:dyDescent="0.2">
      <c r="A40" s="72"/>
    </row>
    <row r="41" spans="1:1" x14ac:dyDescent="0.2">
      <c r="A41" s="72"/>
    </row>
    <row r="42" spans="1:1" x14ac:dyDescent="0.2">
      <c r="A42" s="72"/>
    </row>
    <row r="43" spans="1:1" x14ac:dyDescent="0.2">
      <c r="A43" s="72"/>
    </row>
    <row r="44" spans="1:1" x14ac:dyDescent="0.2">
      <c r="A44" s="72"/>
    </row>
    <row r="45" spans="1:1" x14ac:dyDescent="0.2">
      <c r="A45" s="72"/>
    </row>
    <row r="46" spans="1:1" x14ac:dyDescent="0.2">
      <c r="A46" s="72"/>
    </row>
    <row r="47" spans="1:1" x14ac:dyDescent="0.2">
      <c r="A47" s="72"/>
    </row>
    <row r="48" spans="1:1" x14ac:dyDescent="0.2">
      <c r="A48" s="72"/>
    </row>
    <row r="49" spans="1:1" x14ac:dyDescent="0.2">
      <c r="A49" s="72"/>
    </row>
    <row r="50" spans="1:1" x14ac:dyDescent="0.2">
      <c r="A50" s="72"/>
    </row>
    <row r="51" spans="1:1" x14ac:dyDescent="0.2">
      <c r="A51" s="72"/>
    </row>
    <row r="52" spans="1:1" x14ac:dyDescent="0.2">
      <c r="A52" s="72"/>
    </row>
    <row r="53" spans="1:1" x14ac:dyDescent="0.2">
      <c r="A53" s="72"/>
    </row>
    <row r="54" spans="1:1" x14ac:dyDescent="0.2">
      <c r="A54" s="72"/>
    </row>
    <row r="55" spans="1:1" x14ac:dyDescent="0.2">
      <c r="A55" s="72"/>
    </row>
    <row r="56" spans="1:1" x14ac:dyDescent="0.2">
      <c r="A56" s="72"/>
    </row>
    <row r="57" spans="1:1" x14ac:dyDescent="0.2">
      <c r="A57" s="72"/>
    </row>
    <row r="58" spans="1:1" x14ac:dyDescent="0.2">
      <c r="A58" s="72"/>
    </row>
    <row r="59" spans="1:1" x14ac:dyDescent="0.2">
      <c r="A59" s="72"/>
    </row>
    <row r="60" spans="1:1" x14ac:dyDescent="0.2">
      <c r="A60" s="72"/>
    </row>
    <row r="61" spans="1:1" x14ac:dyDescent="0.2">
      <c r="A61" s="72"/>
    </row>
    <row r="62" spans="1:1" x14ac:dyDescent="0.2">
      <c r="A62" s="72"/>
    </row>
    <row r="63" spans="1:1" x14ac:dyDescent="0.2">
      <c r="A63" s="72"/>
    </row>
    <row r="64" spans="1:1" x14ac:dyDescent="0.2">
      <c r="A64" s="72"/>
    </row>
    <row r="65" spans="1:1" x14ac:dyDescent="0.2">
      <c r="A65" s="72"/>
    </row>
    <row r="66" spans="1:1" x14ac:dyDescent="0.2">
      <c r="A66" s="72"/>
    </row>
    <row r="67" spans="1:1" x14ac:dyDescent="0.2">
      <c r="A67" s="72"/>
    </row>
    <row r="68" spans="1:1" x14ac:dyDescent="0.2">
      <c r="A68" s="72"/>
    </row>
    <row r="69" spans="1:1" x14ac:dyDescent="0.2">
      <c r="A69" s="72"/>
    </row>
    <row r="70" spans="1:1" x14ac:dyDescent="0.2">
      <c r="A70" s="72"/>
    </row>
    <row r="71" spans="1:1" x14ac:dyDescent="0.2">
      <c r="A71" s="72"/>
    </row>
    <row r="72" spans="1:1" x14ac:dyDescent="0.2">
      <c r="A72" s="72"/>
    </row>
    <row r="73" spans="1:1" x14ac:dyDescent="0.2">
      <c r="A73" s="72"/>
    </row>
    <row r="74" spans="1:1" x14ac:dyDescent="0.2">
      <c r="A74" s="72"/>
    </row>
    <row r="75" spans="1:1" x14ac:dyDescent="0.2">
      <c r="A75" s="72"/>
    </row>
    <row r="76" spans="1:1" x14ac:dyDescent="0.2">
      <c r="A76" s="72"/>
    </row>
    <row r="77" spans="1:1" x14ac:dyDescent="0.2">
      <c r="A77" s="72"/>
    </row>
    <row r="78" spans="1:1" x14ac:dyDescent="0.2">
      <c r="A78" s="72"/>
    </row>
    <row r="79" spans="1:1" x14ac:dyDescent="0.2">
      <c r="A79" s="72"/>
    </row>
    <row r="80" spans="1:1" x14ac:dyDescent="0.2">
      <c r="A80" s="72"/>
    </row>
    <row r="81" spans="1:1" x14ac:dyDescent="0.2">
      <c r="A81" s="72"/>
    </row>
    <row r="82" spans="1:1" x14ac:dyDescent="0.2">
      <c r="A82" s="72"/>
    </row>
    <row r="83" spans="1:1" x14ac:dyDescent="0.2">
      <c r="A83" s="72"/>
    </row>
    <row r="84" spans="1:1" x14ac:dyDescent="0.2">
      <c r="A84" s="72"/>
    </row>
    <row r="85" spans="1:1" x14ac:dyDescent="0.2">
      <c r="A85" s="72"/>
    </row>
    <row r="86" spans="1:1" x14ac:dyDescent="0.2">
      <c r="A86" s="72"/>
    </row>
    <row r="87" spans="1:1" x14ac:dyDescent="0.2">
      <c r="A87" s="72"/>
    </row>
    <row r="88" spans="1:1" x14ac:dyDescent="0.2">
      <c r="A88" s="72"/>
    </row>
    <row r="89" spans="1:1" x14ac:dyDescent="0.2">
      <c r="A89" s="72"/>
    </row>
    <row r="90" spans="1:1" x14ac:dyDescent="0.2">
      <c r="A90" s="72"/>
    </row>
    <row r="91" spans="1:1" x14ac:dyDescent="0.2">
      <c r="A91" s="72"/>
    </row>
    <row r="92" spans="1:1" x14ac:dyDescent="0.2">
      <c r="A92" s="72"/>
    </row>
    <row r="93" spans="1:1" x14ac:dyDescent="0.2">
      <c r="A93" s="72"/>
    </row>
    <row r="94" spans="1:1" x14ac:dyDescent="0.2">
      <c r="A94" s="72"/>
    </row>
    <row r="95" spans="1:1" x14ac:dyDescent="0.2">
      <c r="A95" s="72"/>
    </row>
    <row r="96" spans="1:1" x14ac:dyDescent="0.2">
      <c r="A96" s="72"/>
    </row>
    <row r="97" spans="1:1" x14ac:dyDescent="0.2">
      <c r="A97" s="72"/>
    </row>
    <row r="98" spans="1:1" x14ac:dyDescent="0.2">
      <c r="A98" s="72"/>
    </row>
    <row r="99" spans="1:1" x14ac:dyDescent="0.2">
      <c r="A99" s="72"/>
    </row>
    <row r="100" spans="1:1" x14ac:dyDescent="0.2">
      <c r="A100" s="72"/>
    </row>
    <row r="101" spans="1:1" x14ac:dyDescent="0.2">
      <c r="A101" s="72"/>
    </row>
    <row r="102" spans="1:1" x14ac:dyDescent="0.2">
      <c r="A102" s="72"/>
    </row>
    <row r="103" spans="1:1" x14ac:dyDescent="0.2">
      <c r="A103" s="72"/>
    </row>
    <row r="104" spans="1:1" x14ac:dyDescent="0.2">
      <c r="A104" s="72"/>
    </row>
    <row r="105" spans="1:1" x14ac:dyDescent="0.2">
      <c r="A105" s="72"/>
    </row>
    <row r="106" spans="1:1" x14ac:dyDescent="0.2">
      <c r="A106" s="72"/>
    </row>
    <row r="107" spans="1:1" x14ac:dyDescent="0.2">
      <c r="A107" s="72"/>
    </row>
    <row r="108" spans="1:1" x14ac:dyDescent="0.2">
      <c r="A108" s="72"/>
    </row>
    <row r="109" spans="1:1" x14ac:dyDescent="0.2">
      <c r="A109" s="72"/>
    </row>
    <row r="110" spans="1:1" x14ac:dyDescent="0.2">
      <c r="A110" s="72"/>
    </row>
    <row r="111" spans="1:1" x14ac:dyDescent="0.2">
      <c r="A111" s="72"/>
    </row>
    <row r="112" spans="1:1" x14ac:dyDescent="0.2">
      <c r="A112" s="72"/>
    </row>
    <row r="113" spans="1:1" x14ac:dyDescent="0.2">
      <c r="A113" s="72"/>
    </row>
    <row r="114" spans="1:1" x14ac:dyDescent="0.2">
      <c r="A114" s="72"/>
    </row>
    <row r="115" spans="1:1" x14ac:dyDescent="0.2">
      <c r="A115" s="72"/>
    </row>
    <row r="116" spans="1:1" x14ac:dyDescent="0.2">
      <c r="A116" s="72"/>
    </row>
    <row r="117" spans="1:1" x14ac:dyDescent="0.2">
      <c r="A117" s="72"/>
    </row>
    <row r="118" spans="1:1" x14ac:dyDescent="0.2">
      <c r="A118" s="72"/>
    </row>
    <row r="119" spans="1:1" x14ac:dyDescent="0.2">
      <c r="A119" s="72"/>
    </row>
    <row r="120" spans="1:1" x14ac:dyDescent="0.2">
      <c r="A120" s="72"/>
    </row>
    <row r="121" spans="1:1" x14ac:dyDescent="0.2">
      <c r="A121" s="72"/>
    </row>
    <row r="122" spans="1:1" x14ac:dyDescent="0.2">
      <c r="A122" s="72"/>
    </row>
    <row r="123" spans="1:1" x14ac:dyDescent="0.2">
      <c r="A123" s="72"/>
    </row>
    <row r="124" spans="1:1" x14ac:dyDescent="0.2">
      <c r="A124" s="72"/>
    </row>
    <row r="125" spans="1:1" x14ac:dyDescent="0.2">
      <c r="A125" s="72"/>
    </row>
    <row r="126" spans="1:1" x14ac:dyDescent="0.2">
      <c r="A126" s="72"/>
    </row>
    <row r="127" spans="1:1" x14ac:dyDescent="0.2">
      <c r="A127" s="72"/>
    </row>
    <row r="128" spans="1:1" x14ac:dyDescent="0.2">
      <c r="A128" s="72"/>
    </row>
    <row r="129" spans="1:1" x14ac:dyDescent="0.2">
      <c r="A129" s="72"/>
    </row>
    <row r="130" spans="1:1" x14ac:dyDescent="0.2">
      <c r="A130" s="72"/>
    </row>
    <row r="131" spans="1:1" x14ac:dyDescent="0.2">
      <c r="A131" s="72"/>
    </row>
    <row r="132" spans="1:1" x14ac:dyDescent="0.2">
      <c r="A132" s="72"/>
    </row>
    <row r="133" spans="1:1" x14ac:dyDescent="0.2">
      <c r="A133" s="72"/>
    </row>
    <row r="134" spans="1:1" x14ac:dyDescent="0.2">
      <c r="A134" s="72"/>
    </row>
    <row r="135" spans="1:1" x14ac:dyDescent="0.2">
      <c r="A135" s="72"/>
    </row>
    <row r="136" spans="1:1" x14ac:dyDescent="0.2">
      <c r="A136" s="72"/>
    </row>
    <row r="137" spans="1:1" x14ac:dyDescent="0.2">
      <c r="A137" s="72"/>
    </row>
    <row r="138" spans="1:1" x14ac:dyDescent="0.2">
      <c r="A138" s="72"/>
    </row>
    <row r="139" spans="1:1" x14ac:dyDescent="0.2">
      <c r="A139" s="72"/>
    </row>
    <row r="140" spans="1:1" x14ac:dyDescent="0.2">
      <c r="A140" s="72"/>
    </row>
    <row r="141" spans="1:1" x14ac:dyDescent="0.2">
      <c r="A141" s="72"/>
    </row>
    <row r="142" spans="1:1" x14ac:dyDescent="0.2">
      <c r="A142" s="72"/>
    </row>
    <row r="143" spans="1:1" x14ac:dyDescent="0.2">
      <c r="A143" s="72"/>
    </row>
    <row r="144" spans="1:1" x14ac:dyDescent="0.2">
      <c r="A144" s="72"/>
    </row>
    <row r="145" spans="1:1" x14ac:dyDescent="0.2">
      <c r="A145" s="72"/>
    </row>
    <row r="146" spans="1:1" x14ac:dyDescent="0.2">
      <c r="A146" s="72"/>
    </row>
    <row r="147" spans="1:1" x14ac:dyDescent="0.2">
      <c r="A147" s="72"/>
    </row>
    <row r="148" spans="1:1" x14ac:dyDescent="0.2">
      <c r="A148" s="72"/>
    </row>
    <row r="149" spans="1:1" x14ac:dyDescent="0.2">
      <c r="A149" s="72"/>
    </row>
    <row r="150" spans="1:1" x14ac:dyDescent="0.2">
      <c r="A150" s="72"/>
    </row>
    <row r="151" spans="1:1" x14ac:dyDescent="0.2">
      <c r="A151" s="72"/>
    </row>
    <row r="152" spans="1:1" x14ac:dyDescent="0.2">
      <c r="A152" s="72"/>
    </row>
    <row r="153" spans="1:1" x14ac:dyDescent="0.2">
      <c r="A153" s="72"/>
    </row>
    <row r="154" spans="1:1" x14ac:dyDescent="0.2">
      <c r="A154" s="72"/>
    </row>
    <row r="155" spans="1:1" x14ac:dyDescent="0.2">
      <c r="A155" s="72"/>
    </row>
    <row r="156" spans="1:1" x14ac:dyDescent="0.2">
      <c r="A156" s="72"/>
    </row>
    <row r="157" spans="1:1" x14ac:dyDescent="0.2">
      <c r="A157" s="72"/>
    </row>
    <row r="158" spans="1:1" x14ac:dyDescent="0.2">
      <c r="A158" s="72"/>
    </row>
    <row r="159" spans="1:1" x14ac:dyDescent="0.2">
      <c r="A159" s="72"/>
    </row>
    <row r="160" spans="1:1" x14ac:dyDescent="0.2">
      <c r="A160" s="72"/>
    </row>
    <row r="161" spans="1:1" x14ac:dyDescent="0.2">
      <c r="A161" s="72"/>
    </row>
    <row r="162" spans="1:1" x14ac:dyDescent="0.2">
      <c r="A162" s="72"/>
    </row>
    <row r="163" spans="1:1" x14ac:dyDescent="0.2">
      <c r="A163" s="72"/>
    </row>
    <row r="164" spans="1:1" x14ac:dyDescent="0.2">
      <c r="A164" s="72"/>
    </row>
    <row r="165" spans="1:1" x14ac:dyDescent="0.2">
      <c r="A165" s="72"/>
    </row>
    <row r="166" spans="1:1" x14ac:dyDescent="0.2">
      <c r="A166" s="72"/>
    </row>
    <row r="167" spans="1:1" x14ac:dyDescent="0.2">
      <c r="A167" s="72"/>
    </row>
    <row r="168" spans="1:1" x14ac:dyDescent="0.2">
      <c r="A168" s="72"/>
    </row>
    <row r="169" spans="1:1" x14ac:dyDescent="0.2">
      <c r="A169" s="72"/>
    </row>
    <row r="170" spans="1:1" x14ac:dyDescent="0.2">
      <c r="A170" s="72"/>
    </row>
    <row r="171" spans="1:1" x14ac:dyDescent="0.2">
      <c r="A171" s="72"/>
    </row>
    <row r="172" spans="1:1" x14ac:dyDescent="0.2">
      <c r="A172" s="72"/>
    </row>
    <row r="173" spans="1:1" x14ac:dyDescent="0.2">
      <c r="A173" s="72"/>
    </row>
    <row r="174" spans="1:1" x14ac:dyDescent="0.2">
      <c r="A174" s="72"/>
    </row>
    <row r="175" spans="1:1" x14ac:dyDescent="0.2">
      <c r="A175" s="72"/>
    </row>
    <row r="176" spans="1:1" x14ac:dyDescent="0.2">
      <c r="A176" s="72"/>
    </row>
    <row r="177" spans="1:1" x14ac:dyDescent="0.2">
      <c r="A177" s="72"/>
    </row>
    <row r="178" spans="1:1" x14ac:dyDescent="0.2">
      <c r="A178" s="72"/>
    </row>
    <row r="179" spans="1:1" x14ac:dyDescent="0.2">
      <c r="A179" s="72"/>
    </row>
    <row r="180" spans="1:1" x14ac:dyDescent="0.2">
      <c r="A180" s="72"/>
    </row>
    <row r="181" spans="1:1" x14ac:dyDescent="0.2">
      <c r="A181" s="72"/>
    </row>
    <row r="182" spans="1:1" x14ac:dyDescent="0.2">
      <c r="A182" s="72"/>
    </row>
    <row r="183" spans="1:1" x14ac:dyDescent="0.2">
      <c r="A183" s="72"/>
    </row>
    <row r="184" spans="1:1" x14ac:dyDescent="0.2">
      <c r="A184" s="72"/>
    </row>
    <row r="185" spans="1:1" x14ac:dyDescent="0.2">
      <c r="A185" s="72"/>
    </row>
    <row r="186" spans="1:1" x14ac:dyDescent="0.2">
      <c r="A186" s="72"/>
    </row>
    <row r="187" spans="1:1" x14ac:dyDescent="0.2">
      <c r="A187" s="72"/>
    </row>
    <row r="188" spans="1:1" x14ac:dyDescent="0.2">
      <c r="A188" s="72"/>
    </row>
    <row r="189" spans="1:1" x14ac:dyDescent="0.2">
      <c r="A189" s="72"/>
    </row>
    <row r="190" spans="1:1" x14ac:dyDescent="0.2">
      <c r="A190" s="72"/>
    </row>
    <row r="191" spans="1:1" x14ac:dyDescent="0.2">
      <c r="A191" s="72"/>
    </row>
    <row r="192" spans="1:1" x14ac:dyDescent="0.2">
      <c r="A192" s="72"/>
    </row>
    <row r="193" spans="1:1" x14ac:dyDescent="0.2">
      <c r="A193" s="72"/>
    </row>
    <row r="194" spans="1:1" x14ac:dyDescent="0.2">
      <c r="A194" s="72"/>
    </row>
    <row r="195" spans="1:1" x14ac:dyDescent="0.2">
      <c r="A195" s="72"/>
    </row>
    <row r="196" spans="1:1" x14ac:dyDescent="0.2">
      <c r="A196" s="72"/>
    </row>
    <row r="197" spans="1:1" x14ac:dyDescent="0.2">
      <c r="A197" s="72"/>
    </row>
    <row r="198" spans="1:1" x14ac:dyDescent="0.2">
      <c r="A198" s="72"/>
    </row>
    <row r="199" spans="1:1" x14ac:dyDescent="0.2">
      <c r="A199" s="72"/>
    </row>
    <row r="200" spans="1:1" x14ac:dyDescent="0.2">
      <c r="A200" s="72"/>
    </row>
    <row r="201" spans="1:1" x14ac:dyDescent="0.2">
      <c r="A201" s="72"/>
    </row>
    <row r="202" spans="1:1" x14ac:dyDescent="0.2">
      <c r="A202" s="72"/>
    </row>
    <row r="203" spans="1:1" x14ac:dyDescent="0.2">
      <c r="A203" s="72"/>
    </row>
    <row r="204" spans="1:1" x14ac:dyDescent="0.2">
      <c r="A204" s="72"/>
    </row>
    <row r="205" spans="1:1" x14ac:dyDescent="0.2">
      <c r="A205" s="72"/>
    </row>
    <row r="206" spans="1:1" x14ac:dyDescent="0.2">
      <c r="A206" s="72"/>
    </row>
    <row r="207" spans="1:1" x14ac:dyDescent="0.2">
      <c r="A207" s="72"/>
    </row>
    <row r="208" spans="1:1" x14ac:dyDescent="0.2">
      <c r="A208" s="72"/>
    </row>
    <row r="209" spans="1:1" x14ac:dyDescent="0.2">
      <c r="A209" s="72"/>
    </row>
    <row r="210" spans="1:1" x14ac:dyDescent="0.2">
      <c r="A210" s="72"/>
    </row>
    <row r="211" spans="1:1" x14ac:dyDescent="0.2">
      <c r="A211" s="72"/>
    </row>
    <row r="212" spans="1:1" x14ac:dyDescent="0.2">
      <c r="A212" s="72"/>
    </row>
    <row r="213" spans="1:1" x14ac:dyDescent="0.2">
      <c r="A213" s="72"/>
    </row>
    <row r="214" spans="1:1" x14ac:dyDescent="0.2">
      <c r="A214" s="72"/>
    </row>
    <row r="215" spans="1:1" x14ac:dyDescent="0.2">
      <c r="A215" s="72"/>
    </row>
    <row r="216" spans="1:1" x14ac:dyDescent="0.2">
      <c r="A216" s="72"/>
    </row>
    <row r="217" spans="1:1" x14ac:dyDescent="0.2">
      <c r="A217" s="72"/>
    </row>
    <row r="218" spans="1:1" x14ac:dyDescent="0.2">
      <c r="A218" s="72"/>
    </row>
    <row r="219" spans="1:1" x14ac:dyDescent="0.2">
      <c r="A219" s="72"/>
    </row>
    <row r="220" spans="1:1" x14ac:dyDescent="0.2">
      <c r="A220" s="72"/>
    </row>
    <row r="221" spans="1:1" x14ac:dyDescent="0.2">
      <c r="A221" s="72"/>
    </row>
    <row r="222" spans="1:1" x14ac:dyDescent="0.2">
      <c r="A222" s="72"/>
    </row>
    <row r="223" spans="1:1" x14ac:dyDescent="0.2">
      <c r="A223" s="72"/>
    </row>
    <row r="224" spans="1:1" x14ac:dyDescent="0.2">
      <c r="A224" s="72"/>
    </row>
    <row r="225" spans="1:1" x14ac:dyDescent="0.2">
      <c r="A225" s="72"/>
    </row>
    <row r="226" spans="1:1" x14ac:dyDescent="0.2">
      <c r="A226" s="72"/>
    </row>
    <row r="227" spans="1:1" x14ac:dyDescent="0.2">
      <c r="A227" s="72"/>
    </row>
    <row r="228" spans="1:1" x14ac:dyDescent="0.2">
      <c r="A228" s="72"/>
    </row>
    <row r="229" spans="1:1" x14ac:dyDescent="0.2">
      <c r="A229" s="72"/>
    </row>
    <row r="230" spans="1:1" x14ac:dyDescent="0.2">
      <c r="A230" s="72"/>
    </row>
    <row r="231" spans="1:1" x14ac:dyDescent="0.2">
      <c r="A231" s="72"/>
    </row>
    <row r="232" spans="1:1" x14ac:dyDescent="0.2">
      <c r="A232" s="72"/>
    </row>
    <row r="233" spans="1:1" x14ac:dyDescent="0.2">
      <c r="A233" s="72"/>
    </row>
    <row r="234" spans="1:1" x14ac:dyDescent="0.2">
      <c r="A234" s="72"/>
    </row>
    <row r="235" spans="1:1" x14ac:dyDescent="0.2">
      <c r="A235" s="72"/>
    </row>
    <row r="236" spans="1:1" x14ac:dyDescent="0.2">
      <c r="A236" s="72"/>
    </row>
    <row r="237" spans="1:1" x14ac:dyDescent="0.2">
      <c r="A237" s="72"/>
    </row>
    <row r="238" spans="1:1" x14ac:dyDescent="0.2">
      <c r="A238" s="72"/>
    </row>
    <row r="239" spans="1:1" x14ac:dyDescent="0.2">
      <c r="A239" s="72"/>
    </row>
    <row r="240" spans="1:1" x14ac:dyDescent="0.2">
      <c r="A240" s="72"/>
    </row>
    <row r="241" spans="1:1" x14ac:dyDescent="0.2">
      <c r="A241" s="72"/>
    </row>
    <row r="242" spans="1:1" x14ac:dyDescent="0.2">
      <c r="A242" s="72"/>
    </row>
    <row r="243" spans="1:1" x14ac:dyDescent="0.2">
      <c r="A243" s="72"/>
    </row>
    <row r="244" spans="1:1" x14ac:dyDescent="0.2">
      <c r="A244" s="72"/>
    </row>
    <row r="245" spans="1:1" x14ac:dyDescent="0.2">
      <c r="A245" s="72"/>
    </row>
    <row r="246" spans="1:1" x14ac:dyDescent="0.2">
      <c r="A246" s="72"/>
    </row>
    <row r="247" spans="1:1" x14ac:dyDescent="0.2">
      <c r="A247" s="72"/>
    </row>
    <row r="248" spans="1:1" x14ac:dyDescent="0.2">
      <c r="A248" s="72"/>
    </row>
    <row r="249" spans="1:1" x14ac:dyDescent="0.2">
      <c r="A249" s="72"/>
    </row>
    <row r="250" spans="1:1" x14ac:dyDescent="0.2">
      <c r="A250" s="72"/>
    </row>
    <row r="251" spans="1:1" x14ac:dyDescent="0.2">
      <c r="A251" s="72"/>
    </row>
    <row r="252" spans="1:1" x14ac:dyDescent="0.2">
      <c r="A252" s="72"/>
    </row>
    <row r="253" spans="1:1" x14ac:dyDescent="0.2">
      <c r="A253" s="72"/>
    </row>
    <row r="254" spans="1:1" x14ac:dyDescent="0.2">
      <c r="A254" s="72"/>
    </row>
    <row r="255" spans="1:1" x14ac:dyDescent="0.2">
      <c r="A255" s="72"/>
    </row>
    <row r="256" spans="1:1" x14ac:dyDescent="0.2">
      <c r="A256" s="72"/>
    </row>
    <row r="257" spans="1:1" x14ac:dyDescent="0.2">
      <c r="A257" s="72"/>
    </row>
    <row r="258" spans="1:1" x14ac:dyDescent="0.2">
      <c r="A258" s="72"/>
    </row>
    <row r="259" spans="1:1" x14ac:dyDescent="0.2">
      <c r="A259" s="72"/>
    </row>
    <row r="260" spans="1:1" x14ac:dyDescent="0.2">
      <c r="A260" s="72"/>
    </row>
    <row r="261" spans="1:1" x14ac:dyDescent="0.2">
      <c r="A261" s="72"/>
    </row>
    <row r="262" spans="1:1" x14ac:dyDescent="0.2">
      <c r="A262" s="72"/>
    </row>
    <row r="263" spans="1:1" x14ac:dyDescent="0.2">
      <c r="A263" s="72"/>
    </row>
    <row r="264" spans="1:1" x14ac:dyDescent="0.2">
      <c r="A264" s="72"/>
    </row>
    <row r="265" spans="1:1" x14ac:dyDescent="0.2">
      <c r="A265" s="72"/>
    </row>
    <row r="266" spans="1:1" x14ac:dyDescent="0.2">
      <c r="A266" s="72"/>
    </row>
    <row r="267" spans="1:1" x14ac:dyDescent="0.2">
      <c r="A267" s="72"/>
    </row>
    <row r="268" spans="1:1" x14ac:dyDescent="0.2">
      <c r="A268" s="72"/>
    </row>
    <row r="269" spans="1:1" x14ac:dyDescent="0.2">
      <c r="A269" s="72"/>
    </row>
    <row r="270" spans="1:1" x14ac:dyDescent="0.2">
      <c r="A270" s="72"/>
    </row>
    <row r="271" spans="1:1" x14ac:dyDescent="0.2">
      <c r="A271" s="72"/>
    </row>
    <row r="272" spans="1:1" x14ac:dyDescent="0.2">
      <c r="A272" s="72"/>
    </row>
    <row r="273" spans="1:1" x14ac:dyDescent="0.2">
      <c r="A273" s="72"/>
    </row>
    <row r="274" spans="1:1" x14ac:dyDescent="0.2">
      <c r="A274" s="72"/>
    </row>
    <row r="275" spans="1:1" x14ac:dyDescent="0.2">
      <c r="A275" s="72"/>
    </row>
    <row r="276" spans="1:1" x14ac:dyDescent="0.2">
      <c r="A276" s="72"/>
    </row>
    <row r="277" spans="1:1" x14ac:dyDescent="0.2">
      <c r="A277" s="72"/>
    </row>
    <row r="278" spans="1:1" x14ac:dyDescent="0.2">
      <c r="A278" s="72"/>
    </row>
    <row r="279" spans="1:1" x14ac:dyDescent="0.2">
      <c r="A279" s="72"/>
    </row>
    <row r="280" spans="1:1" x14ac:dyDescent="0.2">
      <c r="A280" s="72"/>
    </row>
    <row r="281" spans="1:1" x14ac:dyDescent="0.2">
      <c r="A281" s="72"/>
    </row>
    <row r="282" spans="1:1" x14ac:dyDescent="0.2">
      <c r="A282" s="72"/>
    </row>
    <row r="283" spans="1:1" x14ac:dyDescent="0.2">
      <c r="A283" s="72"/>
    </row>
    <row r="284" spans="1:1" x14ac:dyDescent="0.2">
      <c r="A284" s="72"/>
    </row>
    <row r="285" spans="1:1" x14ac:dyDescent="0.2">
      <c r="A285" s="72"/>
    </row>
    <row r="286" spans="1:1" x14ac:dyDescent="0.2">
      <c r="A286" s="72"/>
    </row>
    <row r="287" spans="1:1" x14ac:dyDescent="0.2">
      <c r="A287" s="72"/>
    </row>
    <row r="288" spans="1:1" x14ac:dyDescent="0.2">
      <c r="A288" s="72"/>
    </row>
    <row r="289" spans="1:1" x14ac:dyDescent="0.2">
      <c r="A289" s="72"/>
    </row>
    <row r="290" spans="1:1" x14ac:dyDescent="0.2">
      <c r="A290" s="72"/>
    </row>
    <row r="291" spans="1:1" x14ac:dyDescent="0.2">
      <c r="A291" s="72"/>
    </row>
    <row r="292" spans="1:1" x14ac:dyDescent="0.2">
      <c r="A292" s="72"/>
    </row>
    <row r="293" spans="1:1" x14ac:dyDescent="0.2">
      <c r="A293" s="72"/>
    </row>
    <row r="294" spans="1:1" x14ac:dyDescent="0.2">
      <c r="A294" s="72"/>
    </row>
    <row r="295" spans="1:1" x14ac:dyDescent="0.2">
      <c r="A295" s="72"/>
    </row>
    <row r="296" spans="1:1" x14ac:dyDescent="0.2">
      <c r="A296" s="72"/>
    </row>
    <row r="297" spans="1:1" x14ac:dyDescent="0.2">
      <c r="A297" s="72"/>
    </row>
    <row r="298" spans="1:1" x14ac:dyDescent="0.2">
      <c r="A298" s="72"/>
    </row>
    <row r="299" spans="1:1" x14ac:dyDescent="0.2">
      <c r="A299" s="72"/>
    </row>
    <row r="300" spans="1:1" x14ac:dyDescent="0.2">
      <c r="A300" s="72"/>
    </row>
    <row r="301" spans="1:1" x14ac:dyDescent="0.2">
      <c r="A301" s="72"/>
    </row>
    <row r="302" spans="1:1" x14ac:dyDescent="0.2">
      <c r="A302" s="72"/>
    </row>
    <row r="303" spans="1:1" x14ac:dyDescent="0.2">
      <c r="A303" s="72"/>
    </row>
    <row r="304" spans="1:1" x14ac:dyDescent="0.2">
      <c r="A304" s="72"/>
    </row>
  </sheetData>
  <sortState ref="A4:K27">
    <sortCondition ref="A4:A2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0"/>
  <sheetViews>
    <sheetView topLeftCell="F1" workbookViewId="0">
      <selection activeCell="S28" sqref="S28"/>
    </sheetView>
  </sheetViews>
  <sheetFormatPr defaultRowHeight="12.75" x14ac:dyDescent="0.2"/>
  <cols>
    <col min="1" max="1" width="10.140625" bestFit="1" customWidth="1"/>
    <col min="2" max="2" width="12.42578125" customWidth="1"/>
    <col min="3" max="3" width="24.5703125" customWidth="1"/>
    <col min="4" max="4" width="20.5703125" customWidth="1"/>
    <col min="5" max="5" width="23.85546875" customWidth="1"/>
    <col min="6" max="6" width="10.42578125" customWidth="1"/>
    <col min="7" max="7" width="13.140625" customWidth="1"/>
    <col min="8" max="8" width="4.7109375" customWidth="1"/>
    <col min="9" max="9" width="13.140625" customWidth="1"/>
    <col min="10" max="10" width="4.140625" customWidth="1"/>
    <col min="11" max="11" width="13.85546875" customWidth="1"/>
  </cols>
  <sheetData>
    <row r="1" spans="1:19" ht="25.5" x14ac:dyDescent="0.2">
      <c r="G1" s="56" t="s">
        <v>122</v>
      </c>
      <c r="H1" s="56"/>
      <c r="I1" s="56" t="s">
        <v>123</v>
      </c>
      <c r="J1" s="56"/>
      <c r="K1" s="56" t="s">
        <v>125</v>
      </c>
    </row>
    <row r="2" spans="1:19" ht="25.5" x14ac:dyDescent="0.2">
      <c r="G2" s="56" t="s">
        <v>107</v>
      </c>
      <c r="H2" s="56"/>
      <c r="I2" s="56" t="s">
        <v>124</v>
      </c>
      <c r="J2" s="56"/>
      <c r="K2" s="56" t="s">
        <v>126</v>
      </c>
    </row>
    <row r="3" spans="1:19" ht="63.75" x14ac:dyDescent="0.2">
      <c r="A3" s="50" t="s">
        <v>21</v>
      </c>
      <c r="B3" s="41" t="s">
        <v>14</v>
      </c>
      <c r="C3" s="41" t="s">
        <v>13</v>
      </c>
      <c r="D3" s="41" t="s">
        <v>78</v>
      </c>
      <c r="E3" s="41" t="s">
        <v>15</v>
      </c>
      <c r="F3" s="41"/>
      <c r="G3" s="41" t="s">
        <v>120</v>
      </c>
      <c r="H3" s="41"/>
      <c r="I3" s="41" t="s">
        <v>121</v>
      </c>
      <c r="J3" s="41"/>
      <c r="K3" s="41" t="s">
        <v>121</v>
      </c>
      <c r="L3" s="43" t="s">
        <v>127</v>
      </c>
      <c r="M3" s="43" t="s">
        <v>128</v>
      </c>
      <c r="N3" s="43"/>
      <c r="O3" s="42" t="s">
        <v>131</v>
      </c>
      <c r="P3" s="42" t="s">
        <v>132</v>
      </c>
      <c r="R3" s="42" t="s">
        <v>129</v>
      </c>
      <c r="S3" s="42" t="s">
        <v>130</v>
      </c>
    </row>
    <row r="4" spans="1:19" s="147" customFormat="1" x14ac:dyDescent="0.2">
      <c r="A4" s="145">
        <v>41387</v>
      </c>
      <c r="B4" s="146">
        <v>0.75</v>
      </c>
      <c r="C4" s="8" t="s">
        <v>113</v>
      </c>
      <c r="D4" s="148">
        <v>421056121452000</v>
      </c>
      <c r="E4" s="33" t="s">
        <v>114</v>
      </c>
      <c r="F4" s="8"/>
      <c r="G4" s="161">
        <v>0.22900000000000001</v>
      </c>
      <c r="H4" s="8" t="s">
        <v>19</v>
      </c>
      <c r="I4" s="161">
        <v>1.7000000000000001E-2</v>
      </c>
      <c r="L4" s="147">
        <v>1</v>
      </c>
      <c r="M4" s="147">
        <v>1</v>
      </c>
      <c r="O4" s="147">
        <v>1</v>
      </c>
      <c r="P4" s="147">
        <v>0</v>
      </c>
      <c r="R4" s="161">
        <v>0.22900000000000001</v>
      </c>
    </row>
    <row r="5" spans="1:19" s="147" customFormat="1" x14ac:dyDescent="0.2">
      <c r="A5" s="145">
        <v>41428</v>
      </c>
      <c r="B5" s="146">
        <v>0.75</v>
      </c>
      <c r="C5" s="8" t="s">
        <v>113</v>
      </c>
      <c r="D5" s="148">
        <v>421056121452000</v>
      </c>
      <c r="E5" s="33" t="s">
        <v>114</v>
      </c>
      <c r="F5" s="8"/>
      <c r="G5" s="161">
        <v>0.14199999999999999</v>
      </c>
      <c r="H5" s="8" t="s">
        <v>19</v>
      </c>
      <c r="I5" s="161">
        <v>1.7000000000000001E-2</v>
      </c>
      <c r="L5" s="147">
        <v>1</v>
      </c>
      <c r="M5" s="147">
        <v>1</v>
      </c>
      <c r="O5" s="147">
        <v>1</v>
      </c>
      <c r="P5" s="147">
        <v>0</v>
      </c>
      <c r="R5" s="161">
        <v>0.14199999999999999</v>
      </c>
    </row>
    <row r="6" spans="1:19" s="147" customFormat="1" x14ac:dyDescent="0.2">
      <c r="A6" s="145">
        <v>41484</v>
      </c>
      <c r="B6" s="146">
        <v>0.78125</v>
      </c>
      <c r="C6" s="8" t="s">
        <v>113</v>
      </c>
      <c r="D6" s="148">
        <v>421056121452000</v>
      </c>
      <c r="E6" s="33" t="s">
        <v>114</v>
      </c>
      <c r="F6" s="8"/>
      <c r="G6" s="161">
        <v>0.30499999999999999</v>
      </c>
      <c r="I6" s="161">
        <v>2.4E-2</v>
      </c>
      <c r="L6" s="147">
        <v>1</v>
      </c>
      <c r="M6" s="147">
        <v>1</v>
      </c>
      <c r="O6" s="147">
        <v>1</v>
      </c>
      <c r="P6" s="147">
        <v>1</v>
      </c>
      <c r="R6" s="161">
        <v>0.30499999999999999</v>
      </c>
      <c r="S6" s="161">
        <v>2.4E-2</v>
      </c>
    </row>
    <row r="7" spans="1:19" s="147" customFormat="1" x14ac:dyDescent="0.2">
      <c r="A7" s="145">
        <v>41485</v>
      </c>
      <c r="B7" s="146">
        <v>0.87847222222222221</v>
      </c>
      <c r="C7" s="8" t="s">
        <v>113</v>
      </c>
      <c r="D7" s="148">
        <v>421056121452000</v>
      </c>
      <c r="E7" s="33" t="s">
        <v>114</v>
      </c>
      <c r="F7" s="8"/>
      <c r="G7" s="161">
        <v>0.122</v>
      </c>
      <c r="H7" s="8" t="s">
        <v>19</v>
      </c>
      <c r="I7" s="161">
        <v>1.7000000000000001E-2</v>
      </c>
      <c r="L7" s="147">
        <v>1</v>
      </c>
      <c r="M7" s="147">
        <v>1</v>
      </c>
      <c r="O7" s="147">
        <v>1</v>
      </c>
      <c r="P7" s="147">
        <v>0</v>
      </c>
      <c r="R7" s="161">
        <v>0.122</v>
      </c>
      <c r="S7" s="161"/>
    </row>
    <row r="8" spans="1:19" s="147" customFormat="1" x14ac:dyDescent="0.2">
      <c r="A8" s="145">
        <v>41540</v>
      </c>
      <c r="B8" s="146">
        <v>0.86041666666666661</v>
      </c>
      <c r="C8" s="8" t="s">
        <v>113</v>
      </c>
      <c r="D8" s="148">
        <v>421056121452000</v>
      </c>
      <c r="E8" s="33" t="s">
        <v>114</v>
      </c>
      <c r="F8" s="8"/>
      <c r="G8" s="161">
        <v>0.88100000000000001</v>
      </c>
      <c r="I8" s="161">
        <v>5.5E-2</v>
      </c>
      <c r="L8" s="147">
        <v>1</v>
      </c>
      <c r="M8" s="147">
        <v>1</v>
      </c>
      <c r="O8" s="147">
        <v>0</v>
      </c>
      <c r="P8" s="147">
        <v>1</v>
      </c>
      <c r="R8" s="161"/>
      <c r="S8" s="161">
        <v>5.5E-2</v>
      </c>
    </row>
    <row r="9" spans="1:19" s="147" customFormat="1" x14ac:dyDescent="0.2">
      <c r="A9" s="145">
        <v>41541</v>
      </c>
      <c r="B9" s="146">
        <v>0.75</v>
      </c>
      <c r="C9" s="8" t="s">
        <v>113</v>
      </c>
      <c r="D9" s="148">
        <v>421056121452000</v>
      </c>
      <c r="E9" s="33" t="s">
        <v>114</v>
      </c>
      <c r="F9" s="8"/>
      <c r="G9" s="147">
        <v>0.06</v>
      </c>
      <c r="H9" s="8" t="s">
        <v>19</v>
      </c>
      <c r="I9" s="161">
        <v>1.7000000000000001E-2</v>
      </c>
      <c r="L9" s="147">
        <v>1</v>
      </c>
      <c r="M9" s="147">
        <v>1</v>
      </c>
      <c r="O9" s="147">
        <v>0</v>
      </c>
      <c r="P9" s="147">
        <v>0</v>
      </c>
      <c r="R9" s="161"/>
      <c r="S9" s="161"/>
    </row>
    <row r="10" spans="1:19" s="147" customFormat="1" x14ac:dyDescent="0.2">
      <c r="A10" s="145">
        <v>41596</v>
      </c>
      <c r="B10" s="146">
        <v>0.70833333333333337</v>
      </c>
      <c r="C10" s="8" t="s">
        <v>113</v>
      </c>
      <c r="D10" s="148">
        <v>421056121452000</v>
      </c>
      <c r="E10" s="33" t="s">
        <v>114</v>
      </c>
      <c r="F10" s="8" t="s">
        <v>19</v>
      </c>
      <c r="G10" s="147">
        <v>0.05</v>
      </c>
      <c r="K10" s="161">
        <v>3.4000000000000002E-2</v>
      </c>
      <c r="L10" s="147">
        <v>1</v>
      </c>
      <c r="M10" s="147">
        <v>1</v>
      </c>
      <c r="O10" s="147">
        <v>0</v>
      </c>
      <c r="P10" s="147">
        <v>0</v>
      </c>
      <c r="R10" s="161"/>
      <c r="S10" s="161"/>
    </row>
    <row r="11" spans="1:19" s="147" customFormat="1" x14ac:dyDescent="0.2">
      <c r="A11" s="145">
        <v>41597</v>
      </c>
      <c r="B11" s="146">
        <v>0.77916666666666667</v>
      </c>
      <c r="C11" s="8" t="s">
        <v>113</v>
      </c>
      <c r="D11" s="148">
        <v>421056121452000</v>
      </c>
      <c r="E11" s="33" t="s">
        <v>114</v>
      </c>
      <c r="F11" s="8" t="s">
        <v>19</v>
      </c>
      <c r="G11" s="147">
        <v>0.05</v>
      </c>
      <c r="J11" s="8" t="s">
        <v>19</v>
      </c>
      <c r="K11" s="147">
        <v>0.03</v>
      </c>
      <c r="L11" s="147">
        <v>1</v>
      </c>
      <c r="M11" s="147">
        <v>1</v>
      </c>
      <c r="O11" s="147">
        <v>0</v>
      </c>
      <c r="P11" s="147">
        <v>0</v>
      </c>
      <c r="R11" s="161"/>
      <c r="S11" s="161"/>
    </row>
    <row r="12" spans="1:19" s="147" customFormat="1" x14ac:dyDescent="0.2">
      <c r="A12" s="145">
        <v>41666</v>
      </c>
      <c r="B12" s="146">
        <v>0.70833333333333337</v>
      </c>
      <c r="C12" s="8" t="s">
        <v>113</v>
      </c>
      <c r="D12" s="148">
        <v>421056121452000</v>
      </c>
      <c r="E12" s="33" t="s">
        <v>114</v>
      </c>
      <c r="F12" s="8"/>
      <c r="G12" s="161">
        <v>5.6000000000000001E-2</v>
      </c>
      <c r="J12" s="8" t="s">
        <v>19</v>
      </c>
      <c r="K12" s="147">
        <v>0.03</v>
      </c>
      <c r="L12" s="147">
        <v>1</v>
      </c>
      <c r="M12" s="147">
        <v>1</v>
      </c>
      <c r="O12" s="147">
        <v>0</v>
      </c>
      <c r="P12" s="147">
        <v>0</v>
      </c>
      <c r="R12" s="161"/>
    </row>
    <row r="13" spans="1:19" s="147" customFormat="1" x14ac:dyDescent="0.2">
      <c r="A13" s="145">
        <v>41667</v>
      </c>
      <c r="B13" s="146">
        <v>0.75</v>
      </c>
      <c r="C13" s="8" t="s">
        <v>113</v>
      </c>
      <c r="D13" s="148">
        <v>421056121452000</v>
      </c>
      <c r="E13" s="33" t="s">
        <v>114</v>
      </c>
      <c r="F13" s="8" t="s">
        <v>19</v>
      </c>
      <c r="G13" s="147">
        <v>0.05</v>
      </c>
      <c r="J13" s="8" t="s">
        <v>19</v>
      </c>
      <c r="K13" s="147">
        <v>0.03</v>
      </c>
      <c r="L13" s="147">
        <v>1</v>
      </c>
      <c r="M13" s="147">
        <v>1</v>
      </c>
      <c r="O13" s="147">
        <v>0</v>
      </c>
      <c r="P13" s="147">
        <v>0</v>
      </c>
    </row>
    <row r="14" spans="1:19" s="147" customFormat="1" x14ac:dyDescent="0.2">
      <c r="A14" s="145">
        <v>41709</v>
      </c>
      <c r="B14" s="146">
        <v>0.78125</v>
      </c>
      <c r="C14" s="8" t="s">
        <v>113</v>
      </c>
      <c r="D14" s="148">
        <v>421056121452000</v>
      </c>
      <c r="E14" s="33" t="s">
        <v>114</v>
      </c>
      <c r="F14" s="8" t="s">
        <v>19</v>
      </c>
      <c r="G14" s="147">
        <v>0.05</v>
      </c>
      <c r="J14" s="8" t="s">
        <v>19</v>
      </c>
      <c r="K14" s="147">
        <v>0.03</v>
      </c>
      <c r="L14" s="147">
        <v>1</v>
      </c>
      <c r="M14" s="147">
        <v>1</v>
      </c>
      <c r="O14" s="147">
        <v>0</v>
      </c>
      <c r="P14" s="147">
        <v>0</v>
      </c>
    </row>
    <row r="15" spans="1:19" s="147" customFormat="1" x14ac:dyDescent="0.2">
      <c r="A15" s="145">
        <v>41710</v>
      </c>
      <c r="B15" s="146">
        <v>0.76041666666666663</v>
      </c>
      <c r="C15" s="8" t="s">
        <v>113</v>
      </c>
      <c r="D15" s="148">
        <v>421056121452000</v>
      </c>
      <c r="E15" s="33" t="s">
        <v>114</v>
      </c>
      <c r="F15" s="8" t="s">
        <v>19</v>
      </c>
      <c r="G15" s="147">
        <v>0.05</v>
      </c>
      <c r="J15" s="8" t="s">
        <v>19</v>
      </c>
      <c r="K15" s="147">
        <v>0.03</v>
      </c>
      <c r="L15" s="147">
        <v>1</v>
      </c>
      <c r="M15" s="147">
        <v>1</v>
      </c>
      <c r="O15" s="147">
        <v>0</v>
      </c>
      <c r="P15" s="147">
        <v>0</v>
      </c>
    </row>
    <row r="16" spans="1:19" s="147" customFormat="1" x14ac:dyDescent="0.2">
      <c r="A16" s="145">
        <v>41765</v>
      </c>
      <c r="B16" s="146">
        <v>0.38958333333333334</v>
      </c>
      <c r="C16" s="8" t="s">
        <v>113</v>
      </c>
      <c r="D16" s="148">
        <v>421056121452000</v>
      </c>
      <c r="E16" s="33" t="s">
        <v>114</v>
      </c>
      <c r="G16" s="161">
        <v>7.1999999999999995E-2</v>
      </c>
      <c r="J16" s="8" t="s">
        <v>19</v>
      </c>
      <c r="K16" s="147">
        <v>0.03</v>
      </c>
      <c r="L16" s="147">
        <v>1</v>
      </c>
      <c r="M16" s="147">
        <v>1</v>
      </c>
      <c r="O16" s="147">
        <v>0</v>
      </c>
      <c r="P16" s="147">
        <v>0</v>
      </c>
    </row>
    <row r="17" spans="1:19" s="147" customFormat="1" x14ac:dyDescent="0.2">
      <c r="A17" s="145">
        <v>41820</v>
      </c>
      <c r="B17" s="146">
        <v>0.73958333333333337</v>
      </c>
      <c r="C17" s="8" t="s">
        <v>113</v>
      </c>
      <c r="D17" s="148">
        <v>421056121452000</v>
      </c>
      <c r="E17" s="33" t="s">
        <v>114</v>
      </c>
      <c r="F17" s="8" t="s">
        <v>19</v>
      </c>
      <c r="G17" s="147">
        <v>0.05</v>
      </c>
      <c r="H17" s="54"/>
      <c r="I17" s="54"/>
      <c r="J17" s="8" t="s">
        <v>19</v>
      </c>
      <c r="K17" s="147">
        <v>0.03</v>
      </c>
      <c r="L17" s="147">
        <v>1</v>
      </c>
      <c r="M17" s="147">
        <v>1</v>
      </c>
      <c r="O17" s="147">
        <v>0</v>
      </c>
      <c r="P17" s="147">
        <v>0</v>
      </c>
    </row>
    <row r="18" spans="1:19" s="147" customFormat="1" x14ac:dyDescent="0.2">
      <c r="A18" s="145">
        <v>41821</v>
      </c>
      <c r="B18" s="146">
        <v>0.72916666666666663</v>
      </c>
      <c r="C18" s="8" t="s">
        <v>113</v>
      </c>
      <c r="D18" s="148">
        <v>421056121452000</v>
      </c>
      <c r="E18" s="33" t="s">
        <v>114</v>
      </c>
      <c r="F18" s="8" t="s">
        <v>19</v>
      </c>
      <c r="G18" s="147">
        <v>0.05</v>
      </c>
      <c r="J18" s="8" t="s">
        <v>19</v>
      </c>
      <c r="K18" s="147">
        <v>0.03</v>
      </c>
      <c r="L18" s="147">
        <v>1</v>
      </c>
      <c r="M18" s="147">
        <v>1</v>
      </c>
      <c r="O18" s="147">
        <v>0</v>
      </c>
      <c r="P18" s="147">
        <v>0</v>
      </c>
    </row>
    <row r="19" spans="1:19" s="147" customFormat="1" x14ac:dyDescent="0.2">
      <c r="A19" s="145">
        <v>41876</v>
      </c>
      <c r="B19" s="146">
        <v>0.71319444444444446</v>
      </c>
      <c r="C19" s="8" t="s">
        <v>113</v>
      </c>
      <c r="D19" s="148">
        <v>421056121452000</v>
      </c>
      <c r="E19" s="33" t="s">
        <v>114</v>
      </c>
      <c r="F19" s="8" t="s">
        <v>19</v>
      </c>
      <c r="G19" s="147">
        <v>0.05</v>
      </c>
      <c r="K19" s="161">
        <v>3.5999999999999997E-2</v>
      </c>
      <c r="L19" s="147">
        <v>1</v>
      </c>
      <c r="M19" s="147">
        <v>1</v>
      </c>
      <c r="O19" s="147">
        <v>0</v>
      </c>
      <c r="P19" s="147">
        <v>0</v>
      </c>
    </row>
    <row r="20" spans="1:19" x14ac:dyDescent="0.2">
      <c r="A20" s="205">
        <v>41877</v>
      </c>
      <c r="B20" s="206">
        <v>0.72222222222222221</v>
      </c>
      <c r="C20" s="8" t="s">
        <v>113</v>
      </c>
      <c r="D20" s="148">
        <v>421056121452000</v>
      </c>
      <c r="E20" s="33" t="s">
        <v>114</v>
      </c>
      <c r="F20" s="8" t="s">
        <v>19</v>
      </c>
      <c r="G20" s="147">
        <v>0.05</v>
      </c>
      <c r="J20" s="8" t="s">
        <v>19</v>
      </c>
      <c r="K20" s="147">
        <v>0.03</v>
      </c>
      <c r="L20" s="147">
        <v>1</v>
      </c>
      <c r="M20" s="147">
        <v>1</v>
      </c>
      <c r="O20" s="147">
        <v>0</v>
      </c>
      <c r="P20" s="147">
        <v>0</v>
      </c>
    </row>
    <row r="21" spans="1:19" x14ac:dyDescent="0.2">
      <c r="A21" s="205">
        <v>41932</v>
      </c>
      <c r="B21" s="206">
        <v>0.6166666666666667</v>
      </c>
      <c r="C21" s="8" t="s">
        <v>113</v>
      </c>
      <c r="D21" s="148">
        <v>421056121452000</v>
      </c>
      <c r="E21" s="33" t="s">
        <v>114</v>
      </c>
      <c r="F21" s="8" t="s">
        <v>19</v>
      </c>
      <c r="G21" s="147">
        <v>0.05</v>
      </c>
      <c r="J21" s="8" t="s">
        <v>19</v>
      </c>
      <c r="K21" s="147">
        <v>0.03</v>
      </c>
      <c r="L21" s="147">
        <v>1</v>
      </c>
      <c r="M21" s="147">
        <v>1</v>
      </c>
      <c r="O21" s="147">
        <v>0</v>
      </c>
      <c r="P21" s="147">
        <v>0</v>
      </c>
    </row>
    <row r="22" spans="1:19" x14ac:dyDescent="0.2">
      <c r="A22" s="205">
        <v>41933</v>
      </c>
      <c r="B22" s="206">
        <v>0.64097222222222217</v>
      </c>
      <c r="C22" s="8" t="s">
        <v>113</v>
      </c>
      <c r="D22" s="148">
        <v>421056121452000</v>
      </c>
      <c r="E22" s="33" t="s">
        <v>114</v>
      </c>
      <c r="F22" s="8" t="s">
        <v>19</v>
      </c>
      <c r="G22" s="147">
        <v>0.05</v>
      </c>
      <c r="J22" s="8" t="s">
        <v>19</v>
      </c>
      <c r="K22" s="147">
        <v>0.03</v>
      </c>
      <c r="L22" s="147">
        <v>1</v>
      </c>
      <c r="M22" s="147">
        <v>1</v>
      </c>
      <c r="O22" s="147">
        <v>0</v>
      </c>
      <c r="P22" s="147">
        <v>0</v>
      </c>
    </row>
    <row r="23" spans="1:19" x14ac:dyDescent="0.2">
      <c r="A23" s="205">
        <v>42353</v>
      </c>
      <c r="B23" s="206">
        <v>0.72430555555555554</v>
      </c>
      <c r="C23" s="8" t="s">
        <v>113</v>
      </c>
      <c r="D23" s="148">
        <v>421056121452000</v>
      </c>
      <c r="E23" s="33" t="s">
        <v>114</v>
      </c>
      <c r="F23" s="8" t="s">
        <v>19</v>
      </c>
      <c r="G23" s="147">
        <v>0.05</v>
      </c>
      <c r="J23" s="8" t="s">
        <v>19</v>
      </c>
      <c r="K23" s="147">
        <v>0.03</v>
      </c>
      <c r="L23" s="147">
        <v>1</v>
      </c>
      <c r="M23" s="147">
        <v>1</v>
      </c>
      <c r="O23" s="147">
        <v>0</v>
      </c>
      <c r="P23" s="147">
        <v>0</v>
      </c>
    </row>
    <row r="24" spans="1:19" x14ac:dyDescent="0.2">
      <c r="A24" s="205">
        <v>42354</v>
      </c>
      <c r="B24" s="206">
        <v>0.7090277777777777</v>
      </c>
      <c r="C24" s="8" t="s">
        <v>113</v>
      </c>
      <c r="D24" s="148">
        <v>421056121452000</v>
      </c>
      <c r="E24" s="33" t="s">
        <v>114</v>
      </c>
      <c r="F24" s="8" t="s">
        <v>19</v>
      </c>
      <c r="G24" s="147">
        <v>0.05</v>
      </c>
      <c r="J24" s="8" t="s">
        <v>19</v>
      </c>
      <c r="K24" s="147">
        <v>0.03</v>
      </c>
      <c r="L24" s="147">
        <v>1</v>
      </c>
      <c r="M24" s="147">
        <v>1</v>
      </c>
      <c r="O24" s="147">
        <v>0</v>
      </c>
      <c r="P24" s="147">
        <v>0</v>
      </c>
    </row>
    <row r="25" spans="1:19" x14ac:dyDescent="0.2">
      <c r="A25" s="205">
        <v>42044</v>
      </c>
      <c r="B25" s="206">
        <v>0.70833333333333337</v>
      </c>
      <c r="C25" s="8" t="s">
        <v>113</v>
      </c>
      <c r="D25" s="148">
        <v>421056121452000</v>
      </c>
      <c r="E25" s="33" t="s">
        <v>114</v>
      </c>
      <c r="F25" s="8" t="s">
        <v>19</v>
      </c>
      <c r="G25" s="147">
        <v>0.05</v>
      </c>
      <c r="J25" s="8" t="s">
        <v>19</v>
      </c>
      <c r="K25" s="147">
        <v>0.03</v>
      </c>
      <c r="L25" s="147">
        <v>1</v>
      </c>
      <c r="M25" s="147">
        <v>1</v>
      </c>
      <c r="O25" s="147">
        <v>0</v>
      </c>
      <c r="P25" s="147">
        <v>0</v>
      </c>
    </row>
    <row r="26" spans="1:19" x14ac:dyDescent="0.2">
      <c r="A26" s="205">
        <v>42045</v>
      </c>
      <c r="B26" s="206">
        <v>0.78125</v>
      </c>
      <c r="C26" s="8" t="s">
        <v>113</v>
      </c>
      <c r="D26" s="148">
        <v>421056121452000</v>
      </c>
      <c r="E26" s="33" t="s">
        <v>114</v>
      </c>
      <c r="F26" s="8" t="s">
        <v>19</v>
      </c>
      <c r="G26" s="147">
        <v>0.05</v>
      </c>
      <c r="J26" s="8" t="s">
        <v>19</v>
      </c>
      <c r="K26" s="147">
        <v>0.03</v>
      </c>
      <c r="L26" s="147">
        <v>1</v>
      </c>
      <c r="M26" s="147">
        <v>1</v>
      </c>
      <c r="O26" s="147">
        <v>0</v>
      </c>
      <c r="P26" s="147">
        <v>0</v>
      </c>
    </row>
    <row r="28" spans="1:19" ht="38.25" x14ac:dyDescent="0.2">
      <c r="K28" s="102" t="s">
        <v>101</v>
      </c>
      <c r="L28" s="147">
        <f>SUM(L4:L26)</f>
        <v>23</v>
      </c>
      <c r="M28" s="147">
        <f>SUM(M4:M26)</f>
        <v>23</v>
      </c>
      <c r="N28" s="102" t="s">
        <v>101</v>
      </c>
      <c r="O28" s="147">
        <f>SUM(O4:O26)</f>
        <v>4</v>
      </c>
      <c r="P28" s="147">
        <f>SUM(P4:P26)</f>
        <v>2</v>
      </c>
      <c r="Q28" s="54" t="s">
        <v>73</v>
      </c>
      <c r="R28" s="161">
        <f>MIN(R4:R15)</f>
        <v>0.122</v>
      </c>
      <c r="S28" s="161">
        <f>MIN(S4:S15)</f>
        <v>2.4E-2</v>
      </c>
    </row>
    <row r="29" spans="1:19" x14ac:dyDescent="0.2">
      <c r="K29" s="147"/>
      <c r="L29" s="147"/>
      <c r="M29" s="147"/>
      <c r="N29" s="147"/>
      <c r="O29" s="147"/>
      <c r="P29" s="147"/>
      <c r="Q29" s="54" t="s">
        <v>71</v>
      </c>
      <c r="R29" s="161">
        <f>AVERAGE(R4:R15)</f>
        <v>0.19949999999999998</v>
      </c>
      <c r="S29" s="161">
        <f>AVERAGE(S4:S15)</f>
        <v>3.95E-2</v>
      </c>
    </row>
    <row r="30" spans="1:19" x14ac:dyDescent="0.2">
      <c r="K30" s="147"/>
      <c r="L30" s="147"/>
      <c r="M30" s="147"/>
      <c r="N30" s="147"/>
      <c r="O30" s="147"/>
      <c r="P30" s="147"/>
      <c r="Q30" s="54" t="s">
        <v>72</v>
      </c>
      <c r="R30" s="161">
        <f>MAX(R4:R15)</f>
        <v>0.30499999999999999</v>
      </c>
      <c r="S30" s="161">
        <f>MAX(S4:S15)</f>
        <v>5.5E-2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D2:H23"/>
  <sheetViews>
    <sheetView workbookViewId="0">
      <selection activeCell="B6" sqref="B6"/>
    </sheetView>
  </sheetViews>
  <sheetFormatPr defaultRowHeight="12.75" x14ac:dyDescent="0.2"/>
  <cols>
    <col min="1" max="1" width="12.42578125" bestFit="1" customWidth="1"/>
    <col min="2" max="2" width="11.5703125" bestFit="1" customWidth="1"/>
    <col min="3" max="3" width="12.85546875" bestFit="1" customWidth="1"/>
    <col min="4" max="5" width="11.140625" bestFit="1" customWidth="1"/>
    <col min="7" max="7" width="13.28515625" bestFit="1" customWidth="1"/>
    <col min="8" max="8" width="14.5703125" bestFit="1" customWidth="1"/>
  </cols>
  <sheetData>
    <row r="2" spans="4:8" x14ac:dyDescent="0.2">
      <c r="D2" s="165"/>
      <c r="E2" s="165"/>
      <c r="G2" s="165"/>
      <c r="H2" s="165"/>
    </row>
    <row r="3" spans="4:8" x14ac:dyDescent="0.2">
      <c r="D3" s="165"/>
      <c r="E3" s="165"/>
      <c r="G3" s="165"/>
      <c r="H3" s="165"/>
    </row>
    <row r="4" spans="4:8" x14ac:dyDescent="0.2">
      <c r="D4" s="165"/>
      <c r="E4" s="165"/>
      <c r="G4" s="165"/>
      <c r="H4" s="165"/>
    </row>
    <row r="5" spans="4:8" x14ac:dyDescent="0.2">
      <c r="D5" s="165"/>
      <c r="E5" s="165"/>
      <c r="G5" s="165"/>
      <c r="H5" s="165"/>
    </row>
    <row r="6" spans="4:8" x14ac:dyDescent="0.2">
      <c r="D6" s="165"/>
      <c r="E6" s="165"/>
      <c r="G6" s="165"/>
      <c r="H6" s="165"/>
    </row>
    <row r="7" spans="4:8" x14ac:dyDescent="0.2">
      <c r="D7" s="165"/>
      <c r="E7" s="165"/>
      <c r="G7" s="165"/>
      <c r="H7" s="165"/>
    </row>
    <row r="8" spans="4:8" x14ac:dyDescent="0.2">
      <c r="G8" s="165"/>
      <c r="H8" s="165"/>
    </row>
    <row r="9" spans="4:8" x14ac:dyDescent="0.2">
      <c r="G9" s="165"/>
      <c r="H9" s="165"/>
    </row>
    <row r="10" spans="4:8" x14ac:dyDescent="0.2">
      <c r="G10" s="165"/>
      <c r="H10" s="165"/>
    </row>
    <row r="11" spans="4:8" x14ac:dyDescent="0.2">
      <c r="G11" s="165"/>
      <c r="H11" s="165"/>
    </row>
    <row r="12" spans="4:8" x14ac:dyDescent="0.2">
      <c r="G12" s="165"/>
      <c r="H12" s="165"/>
    </row>
    <row r="13" spans="4:8" x14ac:dyDescent="0.2">
      <c r="G13" s="165"/>
      <c r="H13" s="165"/>
    </row>
    <row r="14" spans="4:8" x14ac:dyDescent="0.2">
      <c r="G14" s="165"/>
      <c r="H14" s="165"/>
    </row>
    <row r="15" spans="4:8" x14ac:dyDescent="0.2">
      <c r="G15" s="165"/>
      <c r="H15" s="165"/>
    </row>
    <row r="16" spans="4:8" x14ac:dyDescent="0.2">
      <c r="G16" s="165"/>
      <c r="H16" s="165"/>
    </row>
    <row r="17" spans="7:8" x14ac:dyDescent="0.2">
      <c r="G17" s="165"/>
      <c r="H17" s="165"/>
    </row>
    <row r="18" spans="7:8" x14ac:dyDescent="0.2">
      <c r="G18" s="165"/>
      <c r="H18" s="165"/>
    </row>
    <row r="19" spans="7:8" x14ac:dyDescent="0.2">
      <c r="G19" s="165"/>
      <c r="H19" s="165"/>
    </row>
    <row r="20" spans="7:8" x14ac:dyDescent="0.2">
      <c r="G20" s="165"/>
      <c r="H20" s="165"/>
    </row>
    <row r="21" spans="7:8" x14ac:dyDescent="0.2">
      <c r="G21" s="165"/>
      <c r="H21" s="165"/>
    </row>
    <row r="22" spans="7:8" x14ac:dyDescent="0.2">
      <c r="G22" s="165"/>
      <c r="H22" s="165"/>
    </row>
    <row r="23" spans="7:8" x14ac:dyDescent="0.2">
      <c r="G23" s="165"/>
      <c r="H23" s="1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Title</vt:lpstr>
      <vt:lpstr>Summary</vt:lpstr>
      <vt:lpstr>Total, Dissolved Nutrients</vt:lpstr>
      <vt:lpstr>Chlorophyll</vt:lpstr>
      <vt:lpstr>BOD</vt:lpstr>
      <vt:lpstr>DOC</vt:lpstr>
      <vt:lpstr>TPCN</vt:lpstr>
      <vt:lpstr>Sheet2</vt:lpstr>
      <vt:lpstr>Title!_Toc512513316</vt:lpstr>
      <vt:lpstr>Summary!Print_Area</vt:lpstr>
    </vt:vector>
  </TitlesOfParts>
  <Company>US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dqtanner</dc:creator>
  <cp:lastModifiedBy>lsrogers</cp:lastModifiedBy>
  <cp:lastPrinted>2011-06-21T18:55:20Z</cp:lastPrinted>
  <dcterms:created xsi:type="dcterms:W3CDTF">2009-12-22T16:59:40Z</dcterms:created>
  <dcterms:modified xsi:type="dcterms:W3CDTF">2018-04-26T23:11:30Z</dcterms:modified>
</cp:coreProperties>
</file>