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REGON\ORWSC\tac18-1203_NutrientLoads\Approval\"/>
    </mc:Choice>
  </mc:AlternateContent>
  <bookViews>
    <workbookView xWindow="120" yWindow="135" windowWidth="24435" windowHeight="11235"/>
  </bookViews>
  <sheets>
    <sheet name="Title" sheetId="1" r:id="rId1"/>
    <sheet name="Summary" sheetId="2" r:id="rId2"/>
    <sheet name="Total, Dissolved Nutrients" sheetId="3" r:id="rId3"/>
    <sheet name="Chlorophyll" sheetId="4" r:id="rId4"/>
    <sheet name="BOD" sheetId="5" r:id="rId5"/>
    <sheet name="DOC" sheetId="6" r:id="rId6"/>
    <sheet name="TPCN" sheetId="7" r:id="rId7"/>
  </sheets>
  <definedNames>
    <definedName name="_xlnm.Print_Area" localSheetId="1">Summary!$A$1:$I$12</definedName>
    <definedName name="Z_C9078FBD_2AEE_4952_BEEE_743CCB46A146_.wvu.PrintArea" localSheetId="1" hidden="1">Summary!$A$1:$I$12</definedName>
  </definedNames>
  <calcPr calcId="171027"/>
  <customWorkbookViews>
    <customWorkbookView name="seldridge - Personal View" guid="{C9078FBD-2AEE-4952-BEEE-743CCB46A146}" mergeInterval="0" personalView="1" maximized="1" xWindow="1" yWindow="1" windowWidth="1641" windowHeight="257" activeSheetId="2"/>
  </customWorkbookViews>
</workbook>
</file>

<file path=xl/calcChain.xml><?xml version="1.0" encoding="utf-8"?>
<calcChain xmlns="http://schemas.openxmlformats.org/spreadsheetml/2006/main">
  <c r="K2" i="6" l="1"/>
  <c r="L2" i="6" s="1"/>
  <c r="R78" i="5" l="1"/>
  <c r="R72" i="5"/>
  <c r="S70" i="5"/>
  <c r="R70" i="5"/>
  <c r="R62" i="5"/>
  <c r="R56" i="5"/>
  <c r="S54" i="5"/>
  <c r="R54" i="5"/>
  <c r="R46" i="5"/>
  <c r="P82" i="5"/>
  <c r="S82" i="5" s="1"/>
  <c r="O82" i="5"/>
  <c r="R82" i="5" s="1"/>
  <c r="P80" i="5"/>
  <c r="S80" i="5" s="1"/>
  <c r="O80" i="5"/>
  <c r="R80" i="5" s="1"/>
  <c r="P78" i="5"/>
  <c r="S78" i="5" s="1"/>
  <c r="O78" i="5"/>
  <c r="P76" i="5"/>
  <c r="S76" i="5" s="1"/>
  <c r="O76" i="5"/>
  <c r="R76" i="5" s="1"/>
  <c r="P74" i="5"/>
  <c r="S74" i="5" s="1"/>
  <c r="O74" i="5"/>
  <c r="R74" i="5" s="1"/>
  <c r="P72" i="5"/>
  <c r="S72" i="5" s="1"/>
  <c r="O72" i="5"/>
  <c r="P70" i="5"/>
  <c r="O70" i="5"/>
  <c r="P68" i="5"/>
  <c r="S68" i="5" s="1"/>
  <c r="O68" i="5"/>
  <c r="R68" i="5" s="1"/>
  <c r="P66" i="5"/>
  <c r="S66" i="5" s="1"/>
  <c r="O66" i="5"/>
  <c r="R66" i="5" s="1"/>
  <c r="P64" i="5"/>
  <c r="S64" i="5" s="1"/>
  <c r="O64" i="5"/>
  <c r="R64" i="5" s="1"/>
  <c r="P62" i="5"/>
  <c r="S62" i="5" s="1"/>
  <c r="O62" i="5"/>
  <c r="P60" i="5"/>
  <c r="S60" i="5" s="1"/>
  <c r="O60" i="5"/>
  <c r="R60" i="5" s="1"/>
  <c r="P58" i="5"/>
  <c r="S58" i="5" s="1"/>
  <c r="O58" i="5"/>
  <c r="R58" i="5" s="1"/>
  <c r="P56" i="5"/>
  <c r="S56" i="5" s="1"/>
  <c r="O56" i="5"/>
  <c r="P54" i="5"/>
  <c r="O54" i="5"/>
  <c r="P52" i="5"/>
  <c r="S52" i="5" s="1"/>
  <c r="O52" i="5"/>
  <c r="R52" i="5" s="1"/>
  <c r="P50" i="5"/>
  <c r="S50" i="5" s="1"/>
  <c r="O50" i="5"/>
  <c r="R50" i="5" s="1"/>
  <c r="P48" i="5"/>
  <c r="S48" i="5" s="1"/>
  <c r="O48" i="5"/>
  <c r="R48" i="5" s="1"/>
  <c r="P46" i="5"/>
  <c r="S46" i="5" s="1"/>
  <c r="O46" i="5"/>
  <c r="P44" i="5"/>
  <c r="S44" i="5" s="1"/>
  <c r="O44" i="5"/>
  <c r="R44" i="5" s="1"/>
  <c r="P42" i="5"/>
  <c r="S42" i="5" s="1"/>
  <c r="O42" i="5"/>
  <c r="R42" i="5" s="1"/>
  <c r="O40" i="5"/>
  <c r="R40" i="5" s="1"/>
  <c r="M85" i="5"/>
  <c r="L85" i="5"/>
  <c r="L50" i="4"/>
  <c r="N50" i="4" s="1"/>
  <c r="L48" i="4"/>
  <c r="N48" i="4" s="1"/>
  <c r="L46" i="4"/>
  <c r="N46" i="4" s="1"/>
  <c r="L44" i="4"/>
  <c r="N44" i="4" s="1"/>
  <c r="L42" i="4"/>
  <c r="N42" i="4" s="1"/>
  <c r="L40" i="4"/>
  <c r="N40" i="4" s="1"/>
  <c r="L38" i="4"/>
  <c r="L36" i="4"/>
  <c r="L34" i="4"/>
  <c r="N34" i="4" s="1"/>
  <c r="L32" i="4"/>
  <c r="N32" i="4" s="1"/>
  <c r="L30" i="4"/>
  <c r="N30" i="4" s="1"/>
  <c r="L28" i="4"/>
  <c r="N28" i="4" s="1"/>
  <c r="N38" i="4"/>
  <c r="N36" i="4"/>
  <c r="J53" i="4"/>
  <c r="I53" i="4"/>
  <c r="V96" i="3" l="1"/>
  <c r="AA100" i="3"/>
  <c r="W100" i="3"/>
  <c r="AC100" i="3" s="1"/>
  <c r="V100" i="3"/>
  <c r="AB100" i="3" s="1"/>
  <c r="U100" i="3"/>
  <c r="X98" i="3"/>
  <c r="AD98" i="3" s="1"/>
  <c r="T98" i="3"/>
  <c r="Z98" i="3" s="1"/>
  <c r="AB96" i="3"/>
  <c r="W96" i="3"/>
  <c r="AC96" i="3" s="1"/>
  <c r="U96" i="3"/>
  <c r="AA96" i="3" s="1"/>
  <c r="X94" i="3"/>
  <c r="AD94" i="3" s="1"/>
  <c r="T94" i="3"/>
  <c r="Z94" i="3" s="1"/>
  <c r="W92" i="3"/>
  <c r="AC92" i="3" s="1"/>
  <c r="V92" i="3"/>
  <c r="AB92" i="3" s="1"/>
  <c r="U92" i="3"/>
  <c r="AA92" i="3" s="1"/>
  <c r="X90" i="3"/>
  <c r="AD90" i="3" s="1"/>
  <c r="T90" i="3"/>
  <c r="Z90" i="3" s="1"/>
  <c r="W88" i="3"/>
  <c r="AC88" i="3" s="1"/>
  <c r="V88" i="3"/>
  <c r="AB88" i="3" s="1"/>
  <c r="U88" i="3"/>
  <c r="AA88" i="3" s="1"/>
  <c r="X86" i="3"/>
  <c r="AD86" i="3" s="1"/>
  <c r="T86" i="3"/>
  <c r="Z86" i="3" s="1"/>
  <c r="AA84" i="3"/>
  <c r="W84" i="3"/>
  <c r="AC84" i="3" s="1"/>
  <c r="V84" i="3"/>
  <c r="AB84" i="3" s="1"/>
  <c r="U84" i="3"/>
  <c r="X82" i="3"/>
  <c r="AD82" i="3" s="1"/>
  <c r="T82" i="3"/>
  <c r="Z82" i="3" s="1"/>
  <c r="W80" i="3"/>
  <c r="AC80" i="3" s="1"/>
  <c r="V80" i="3"/>
  <c r="AB80" i="3" s="1"/>
  <c r="U80" i="3"/>
  <c r="AA80" i="3" s="1"/>
  <c r="X78" i="3"/>
  <c r="AD78" i="3" s="1"/>
  <c r="T78" i="3"/>
  <c r="Z78" i="3" s="1"/>
  <c r="W76" i="3"/>
  <c r="AC76" i="3" s="1"/>
  <c r="V76" i="3"/>
  <c r="AB76" i="3" s="1"/>
  <c r="U76" i="3"/>
  <c r="AA76" i="3" s="1"/>
  <c r="X74" i="3"/>
  <c r="AD74" i="3" s="1"/>
  <c r="T74" i="3"/>
  <c r="Z74" i="3" s="1"/>
  <c r="AA72" i="3"/>
  <c r="W72" i="3"/>
  <c r="AC72" i="3" s="1"/>
  <c r="V72" i="3"/>
  <c r="AB72" i="3" s="1"/>
  <c r="U72" i="3"/>
  <c r="X70" i="3"/>
  <c r="AD70" i="3" s="1"/>
  <c r="T70" i="3"/>
  <c r="Z70" i="3" s="1"/>
  <c r="AA68" i="3"/>
  <c r="W68" i="3"/>
  <c r="AC68" i="3" s="1"/>
  <c r="V68" i="3"/>
  <c r="AB68" i="3" s="1"/>
  <c r="U68" i="3"/>
  <c r="X66" i="3"/>
  <c r="AD66" i="3" s="1"/>
  <c r="T66" i="3"/>
  <c r="Z66" i="3" s="1"/>
  <c r="W64" i="3"/>
  <c r="AC64" i="3" s="1"/>
  <c r="V64" i="3"/>
  <c r="AB64" i="3" s="1"/>
  <c r="U64" i="3"/>
  <c r="AA64" i="3" s="1"/>
  <c r="X62" i="3"/>
  <c r="AD62" i="3" s="1"/>
  <c r="T62" i="3"/>
  <c r="Z62" i="3" s="1"/>
  <c r="W60" i="3"/>
  <c r="AC60" i="3" s="1"/>
  <c r="V60" i="3"/>
  <c r="AB60" i="3" s="1"/>
  <c r="U60" i="3"/>
  <c r="AA60" i="3" s="1"/>
  <c r="X58" i="3"/>
  <c r="AD58" i="3" s="1"/>
  <c r="T58" i="3"/>
  <c r="Z58" i="3" s="1"/>
  <c r="AA56" i="3"/>
  <c r="W56" i="3"/>
  <c r="AC56" i="3" s="1"/>
  <c r="V56" i="3"/>
  <c r="AB56" i="3" s="1"/>
  <c r="U56" i="3"/>
  <c r="X54" i="3"/>
  <c r="AD54" i="3" s="1"/>
  <c r="T54" i="3"/>
  <c r="Z54" i="3" s="1"/>
  <c r="R103" i="3"/>
  <c r="Q103" i="3"/>
  <c r="L4" i="4" l="1"/>
  <c r="L2" i="4"/>
  <c r="N2" i="4" l="1"/>
  <c r="L15" i="7"/>
  <c r="K15" i="7"/>
  <c r="O12" i="7"/>
  <c r="R12" i="7" s="1"/>
  <c r="O10" i="7"/>
  <c r="R10" i="7" s="1"/>
  <c r="O8" i="7"/>
  <c r="R8" i="7" s="1"/>
  <c r="O6" i="7"/>
  <c r="R6" i="7" s="1"/>
  <c r="O4" i="7"/>
  <c r="R4" i="7" s="1"/>
  <c r="O2" i="7"/>
  <c r="N12" i="7"/>
  <c r="Q12" i="7" s="1"/>
  <c r="N10" i="7"/>
  <c r="Q10" i="7" s="1"/>
  <c r="N8" i="7"/>
  <c r="Q8" i="7" s="1"/>
  <c r="N6" i="7"/>
  <c r="Q6" i="7" s="1"/>
  <c r="N4" i="7"/>
  <c r="Q4" i="7" s="1"/>
  <c r="N2" i="7"/>
  <c r="Q2" i="7" s="1"/>
  <c r="K12" i="6"/>
  <c r="L12" i="6" s="1"/>
  <c r="K10" i="6"/>
  <c r="L10" i="6" s="1"/>
  <c r="K8" i="6"/>
  <c r="L8" i="6" s="1"/>
  <c r="K6" i="6"/>
  <c r="L6" i="6" s="1"/>
  <c r="K4" i="6"/>
  <c r="L4" i="6" s="1"/>
  <c r="I15" i="6"/>
  <c r="U52" i="3"/>
  <c r="AA52" i="3" s="1"/>
  <c r="W52" i="3"/>
  <c r="AC52" i="3" s="1"/>
  <c r="V52" i="3"/>
  <c r="AB52" i="3" s="1"/>
  <c r="X50" i="3"/>
  <c r="AD50" i="3" s="1"/>
  <c r="T50" i="3"/>
  <c r="Z50" i="3" s="1"/>
  <c r="W48" i="3"/>
  <c r="AC48" i="3" s="1"/>
  <c r="V48" i="3"/>
  <c r="AB48" i="3" s="1"/>
  <c r="U48" i="3"/>
  <c r="AA48" i="3" s="1"/>
  <c r="X46" i="3"/>
  <c r="AD46" i="3" s="1"/>
  <c r="T46" i="3"/>
  <c r="Z46" i="3" s="1"/>
  <c r="W44" i="3"/>
  <c r="AC44" i="3" s="1"/>
  <c r="V44" i="3"/>
  <c r="AB44" i="3" s="1"/>
  <c r="U44" i="3"/>
  <c r="AA44" i="3" s="1"/>
  <c r="X42" i="3"/>
  <c r="AD42" i="3" s="1"/>
  <c r="T42" i="3"/>
  <c r="Z42" i="3" s="1"/>
  <c r="W40" i="3"/>
  <c r="AC40" i="3" s="1"/>
  <c r="V40" i="3"/>
  <c r="AB40" i="3" s="1"/>
  <c r="U40" i="3"/>
  <c r="AA40" i="3" s="1"/>
  <c r="X38" i="3"/>
  <c r="AD38" i="3" s="1"/>
  <c r="T38" i="3"/>
  <c r="Z38" i="3" s="1"/>
  <c r="W36" i="3"/>
  <c r="AC36" i="3" s="1"/>
  <c r="V36" i="3"/>
  <c r="AB36" i="3" s="1"/>
  <c r="U36" i="3"/>
  <c r="AA36" i="3" s="1"/>
  <c r="X34" i="3"/>
  <c r="AD34" i="3" s="1"/>
  <c r="T34" i="3"/>
  <c r="Z34" i="3" s="1"/>
  <c r="W32" i="3"/>
  <c r="AC32" i="3" s="1"/>
  <c r="V32" i="3"/>
  <c r="AB32" i="3" s="1"/>
  <c r="U32" i="3"/>
  <c r="AA32" i="3" s="1"/>
  <c r="X30" i="3"/>
  <c r="AD30" i="3" s="1"/>
  <c r="T30" i="3"/>
  <c r="Z30" i="3" s="1"/>
  <c r="W28" i="3"/>
  <c r="AC28" i="3" s="1"/>
  <c r="V28" i="3"/>
  <c r="AB28" i="3" s="1"/>
  <c r="U28" i="3"/>
  <c r="AA28" i="3" s="1"/>
  <c r="X26" i="3"/>
  <c r="AD26" i="3" s="1"/>
  <c r="T26" i="3"/>
  <c r="Z26" i="3" s="1"/>
  <c r="W24" i="3"/>
  <c r="AC24" i="3" s="1"/>
  <c r="V24" i="3"/>
  <c r="AB24" i="3" s="1"/>
  <c r="U24" i="3"/>
  <c r="AA24" i="3" s="1"/>
  <c r="X22" i="3"/>
  <c r="AD22" i="3" s="1"/>
  <c r="T22" i="3"/>
  <c r="Z22" i="3" s="1"/>
  <c r="T18" i="3"/>
  <c r="Z18" i="3" s="1"/>
  <c r="W20" i="3"/>
  <c r="AC20" i="3" s="1"/>
  <c r="V20" i="3"/>
  <c r="AB20" i="3" s="1"/>
  <c r="U20" i="3"/>
  <c r="AA20" i="3" s="1"/>
  <c r="X18" i="3"/>
  <c r="AD18" i="3" s="1"/>
  <c r="X2" i="3"/>
  <c r="W4" i="3"/>
  <c r="V4" i="3"/>
  <c r="U4" i="3"/>
  <c r="T2" i="3"/>
  <c r="O15" i="7" l="1"/>
  <c r="E11" i="2" s="1"/>
  <c r="N15" i="7"/>
  <c r="E10" i="2" s="1"/>
  <c r="K15" i="6"/>
  <c r="E15" i="2" s="1"/>
  <c r="L15" i="6"/>
  <c r="F15" i="2" s="1"/>
  <c r="Q15" i="7"/>
  <c r="F10" i="2" s="1"/>
  <c r="R2" i="7"/>
  <c r="R15" i="7" s="1"/>
  <c r="F11" i="2" s="1"/>
  <c r="AB4" i="3"/>
  <c r="L26" i="4"/>
  <c r="N26" i="4" s="1"/>
  <c r="P40" i="5" l="1"/>
  <c r="S40" i="5" s="1"/>
  <c r="P38" i="5"/>
  <c r="S38" i="5" s="1"/>
  <c r="O38" i="5"/>
  <c r="R38" i="5" s="1"/>
  <c r="P36" i="5"/>
  <c r="S36" i="5" s="1"/>
  <c r="O36" i="5"/>
  <c r="R36" i="5" s="1"/>
  <c r="P34" i="5"/>
  <c r="S34" i="5" s="1"/>
  <c r="O34" i="5"/>
  <c r="R34" i="5" s="1"/>
  <c r="P32" i="5" l="1"/>
  <c r="S32" i="5" s="1"/>
  <c r="O30" i="5"/>
  <c r="O32" i="5"/>
  <c r="R32" i="5" s="1"/>
  <c r="L24" i="4" l="1"/>
  <c r="N24" i="4" s="1"/>
  <c r="L22" i="4"/>
  <c r="N22" i="4" s="1"/>
  <c r="L20" i="4" l="1"/>
  <c r="N20" i="4" s="1"/>
  <c r="L18" i="4"/>
  <c r="N18" i="4" s="1"/>
  <c r="O20" i="5" l="1"/>
  <c r="R20" i="5" s="1"/>
  <c r="R30" i="5" l="1"/>
  <c r="P30" i="5"/>
  <c r="S30" i="5" s="1"/>
  <c r="P28" i="5"/>
  <c r="S28" i="5" s="1"/>
  <c r="O28" i="5"/>
  <c r="R28" i="5" s="1"/>
  <c r="L16" i="4" l="1"/>
  <c r="N16" i="4" s="1"/>
  <c r="L14" i="4" l="1"/>
  <c r="N14" i="4" s="1"/>
  <c r="P16" i="5" l="1"/>
  <c r="S16" i="5" s="1"/>
  <c r="P26" i="5"/>
  <c r="S26" i="5" s="1"/>
  <c r="P24" i="5"/>
  <c r="S24" i="5" s="1"/>
  <c r="P22" i="5"/>
  <c r="S22" i="5" s="1"/>
  <c r="P20" i="5"/>
  <c r="S20" i="5" s="1"/>
  <c r="P18" i="5"/>
  <c r="S18" i="5" s="1"/>
  <c r="P14" i="5"/>
  <c r="S14" i="5" s="1"/>
  <c r="P12" i="5"/>
  <c r="S12" i="5" s="1"/>
  <c r="P10" i="5"/>
  <c r="S10" i="5" s="1"/>
  <c r="P8" i="5"/>
  <c r="S8" i="5" s="1"/>
  <c r="P6" i="5"/>
  <c r="S6" i="5" s="1"/>
  <c r="P4" i="5"/>
  <c r="S4" i="5" s="1"/>
  <c r="P2" i="5"/>
  <c r="O26" i="5"/>
  <c r="R26" i="5" s="1"/>
  <c r="O24" i="5"/>
  <c r="R24" i="5" s="1"/>
  <c r="O22" i="5"/>
  <c r="R22" i="5" s="1"/>
  <c r="O18" i="5"/>
  <c r="R18" i="5" s="1"/>
  <c r="O16" i="5"/>
  <c r="R16" i="5" s="1"/>
  <c r="O14" i="5"/>
  <c r="R14" i="5" s="1"/>
  <c r="O12" i="5"/>
  <c r="R12" i="5" s="1"/>
  <c r="O10" i="5"/>
  <c r="R10" i="5" s="1"/>
  <c r="O8" i="5"/>
  <c r="R8" i="5" s="1"/>
  <c r="O6" i="5"/>
  <c r="R6" i="5" s="1"/>
  <c r="O4" i="5"/>
  <c r="R4" i="5" s="1"/>
  <c r="O2" i="5"/>
  <c r="O85" i="5" s="1"/>
  <c r="P85" i="5" l="1"/>
  <c r="E14" i="2" s="1"/>
  <c r="R2" i="5"/>
  <c r="E13" i="2"/>
  <c r="S2" i="5"/>
  <c r="L12" i="4"/>
  <c r="N12" i="4" s="1"/>
  <c r="S85" i="5" l="1"/>
  <c r="F14" i="2" s="1"/>
  <c r="R85" i="5"/>
  <c r="F13" i="2" s="1"/>
  <c r="X14" i="3"/>
  <c r="AD14" i="3" s="1"/>
  <c r="X10" i="3"/>
  <c r="AD10" i="3" s="1"/>
  <c r="X6" i="3"/>
  <c r="X103" i="3" s="1"/>
  <c r="W16" i="3"/>
  <c r="AC16" i="3" s="1"/>
  <c r="W12" i="3"/>
  <c r="AC12" i="3" s="1"/>
  <c r="W8" i="3"/>
  <c r="AC4" i="3"/>
  <c r="V16" i="3"/>
  <c r="AB16" i="3" s="1"/>
  <c r="V12" i="3"/>
  <c r="AB12" i="3" s="1"/>
  <c r="V8" i="3"/>
  <c r="V103" i="3" s="1"/>
  <c r="U16" i="3"/>
  <c r="AA16" i="3" s="1"/>
  <c r="U12" i="3"/>
  <c r="AA12" i="3" s="1"/>
  <c r="U8" i="3"/>
  <c r="T14" i="3"/>
  <c r="Z14" i="3" s="1"/>
  <c r="T10" i="3"/>
  <c r="Z10" i="3" s="1"/>
  <c r="T6" i="3"/>
  <c r="Z2" i="3"/>
  <c r="T103" i="3" l="1"/>
  <c r="E5" i="2" s="1"/>
  <c r="W103" i="3"/>
  <c r="E9" i="2" s="1"/>
  <c r="U103" i="3"/>
  <c r="E7" i="2" s="1"/>
  <c r="AB8" i="3"/>
  <c r="E8" i="2"/>
  <c r="AC8" i="3"/>
  <c r="Z6" i="3"/>
  <c r="AA8" i="3"/>
  <c r="AD6" i="3"/>
  <c r="E6" i="2"/>
  <c r="AD2" i="3"/>
  <c r="L10" i="4"/>
  <c r="L8" i="4"/>
  <c r="N8" i="4" s="1"/>
  <c r="L6" i="4"/>
  <c r="AB103" i="3" l="1"/>
  <c r="F8" i="2" s="1"/>
  <c r="AD103" i="3"/>
  <c r="F6" i="2" s="1"/>
  <c r="AC103" i="3"/>
  <c r="F9" i="2" s="1"/>
  <c r="L53" i="4"/>
  <c r="E12" i="2" s="1"/>
  <c r="Z103" i="3"/>
  <c r="F5" i="2" s="1"/>
  <c r="N10" i="4"/>
  <c r="N6" i="4" l="1"/>
  <c r="N4" i="4" l="1"/>
  <c r="N53" i="4" s="1"/>
  <c r="F12" i="2" l="1"/>
  <c r="AA4" i="3"/>
  <c r="D12" i="2"/>
  <c r="D9" i="2"/>
  <c r="D8" i="2"/>
  <c r="D7" i="2"/>
  <c r="D6" i="2"/>
  <c r="D5" i="2"/>
  <c r="AA103" i="3" l="1"/>
  <c r="F7" i="2" s="1"/>
</calcChain>
</file>

<file path=xl/sharedStrings.xml><?xml version="1.0" encoding="utf-8"?>
<sst xmlns="http://schemas.openxmlformats.org/spreadsheetml/2006/main" count="1066" uniqueCount="119">
  <si>
    <t>Analyte</t>
  </si>
  <si>
    <t>Total</t>
  </si>
  <si>
    <t>Total Phosphorus</t>
  </si>
  <si>
    <t>Total Nitrogen</t>
  </si>
  <si>
    <t>Orthophosphate</t>
  </si>
  <si>
    <t>Ammonia</t>
  </si>
  <si>
    <t>Number of samples</t>
  </si>
  <si>
    <t>Difference between split samples</t>
  </si>
  <si>
    <t>Splits</t>
  </si>
  <si>
    <t>Mean (mg/L)</t>
  </si>
  <si>
    <t>Site</t>
  </si>
  <si>
    <t>Time</t>
  </si>
  <si>
    <t>Sample Type</t>
  </si>
  <si>
    <t xml:space="preserve">Date  </t>
  </si>
  <si>
    <t xml:space="preserve"> </t>
  </si>
  <si>
    <t>-</t>
  </si>
  <si>
    <t>&lt;</t>
  </si>
  <si>
    <t>Split</t>
  </si>
  <si>
    <t>Date</t>
  </si>
  <si>
    <t>Primary</t>
  </si>
  <si>
    <t>Notes:</t>
  </si>
  <si>
    <t>Abbreviations:</t>
  </si>
  <si>
    <t>The analyte was not detected.  The final result is shown as less than the reporting level (a conservative approach), but it actually means that it is below the detection limit.</t>
  </si>
  <si>
    <t>mg</t>
  </si>
  <si>
    <t>milligrams</t>
  </si>
  <si>
    <t>mg/L</t>
  </si>
  <si>
    <t>milligram per liter</t>
  </si>
  <si>
    <t>µg/L</t>
  </si>
  <si>
    <t>microgram per liter</t>
  </si>
  <si>
    <t>N</t>
  </si>
  <si>
    <t>nitrogen</t>
  </si>
  <si>
    <t>P</t>
  </si>
  <si>
    <t>phosphorus</t>
  </si>
  <si>
    <t>%</t>
  </si>
  <si>
    <t>percent</t>
  </si>
  <si>
    <t>Routine split samples</t>
  </si>
  <si>
    <t>Total phosphorus (mg/L as P)</t>
  </si>
  <si>
    <t>Dissolved orthophosphate (mg/L as P)</t>
  </si>
  <si>
    <t xml:space="preserve">Dissolved ammonia (mg/L as N) </t>
  </si>
  <si>
    <t>Dissolved nitrite + nitrate (mg/L as N)</t>
  </si>
  <si>
    <t>Total nitrogen (mg/L as N)</t>
  </si>
  <si>
    <t>Relative percent differences were calculated as the absolute difference divided by their arithmetic mean, expressed as a percent</t>
  </si>
  <si>
    <t>no data</t>
  </si>
  <si>
    <t>not applicable</t>
  </si>
  <si>
    <t>ND</t>
  </si>
  <si>
    <r>
      <t xml:space="preserve">Chlorophyll </t>
    </r>
    <r>
      <rPr>
        <i/>
        <sz val="10"/>
        <rFont val="Arial"/>
        <family val="2"/>
      </rPr>
      <t>a</t>
    </r>
  </si>
  <si>
    <t>mL</t>
  </si>
  <si>
    <t>milliliters</t>
  </si>
  <si>
    <t>C</t>
  </si>
  <si>
    <t>carbon</t>
  </si>
  <si>
    <t>Split samples as percentage of total</t>
  </si>
  <si>
    <t>Mean relative percent difference</t>
  </si>
  <si>
    <t>Nitrite plus Nitrate</t>
  </si>
  <si>
    <t>Total phosphorus DIFFERENCE</t>
  </si>
  <si>
    <t>Dissolved orthophosphate DIFFERENCE</t>
  </si>
  <si>
    <t>Dissolved ammonia DIFFERENCE</t>
  </si>
  <si>
    <t>Dissolved nitrite + nitrate DIFFERENCE</t>
  </si>
  <si>
    <t>Total nitrogen DIFFERENCE</t>
  </si>
  <si>
    <t>Total phosphorus RPD</t>
  </si>
  <si>
    <t>Dissolved orthophosphate RPD</t>
  </si>
  <si>
    <t>Dissolved ammonia RPD</t>
  </si>
  <si>
    <t>Dissolved nitrite + nitrate RPD</t>
  </si>
  <si>
    <t>Total nitrogen RPD</t>
  </si>
  <si>
    <t>sum</t>
  </si>
  <si>
    <t>mean</t>
  </si>
  <si>
    <t>ENTER "1" FOR EACH PHAEO SPLIT</t>
  </si>
  <si>
    <t>ENTER "1" FOR EACH CHLA SPLIT</t>
  </si>
  <si>
    <t>ENTER "1" FOR EACH TP AND TN SPLIT</t>
  </si>
  <si>
    <t>ENTER "1" FOR EACH DISS. NUTRIENTS SPLIT</t>
  </si>
  <si>
    <t>Station ID</t>
  </si>
  <si>
    <t>LREW</t>
  </si>
  <si>
    <t>N. Canal</t>
  </si>
  <si>
    <r>
      <t>Chlorophyll</t>
    </r>
    <r>
      <rPr>
        <b/>
        <i/>
        <sz val="10"/>
        <rFont val="Arial"/>
        <family val="2"/>
      </rPr>
      <t xml:space="preserve"> a</t>
    </r>
    <r>
      <rPr>
        <b/>
        <sz val="10"/>
        <rFont val="Arial"/>
        <family val="2"/>
      </rPr>
      <t xml:space="preserve"> (µg/L)    </t>
    </r>
  </si>
  <si>
    <r>
      <t xml:space="preserve">Chlorophyll </t>
    </r>
    <r>
      <rPr>
        <b/>
        <i/>
        <sz val="10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 xml:space="preserve"> DIFFERENCE</t>
    </r>
  </si>
  <si>
    <r>
      <t xml:space="preserve">Chlorophyll </t>
    </r>
    <r>
      <rPr>
        <b/>
        <i/>
        <sz val="10"/>
        <color rgb="FFFF0000"/>
        <rFont val="Arial"/>
        <family val="2"/>
      </rPr>
      <t>a</t>
    </r>
    <r>
      <rPr>
        <b/>
        <sz val="10"/>
        <color rgb="FFFF0000"/>
        <rFont val="Arial"/>
        <family val="2"/>
      </rPr>
      <t xml:space="preserve"> RPD</t>
    </r>
  </si>
  <si>
    <t>NC97</t>
  </si>
  <si>
    <t>PPD</t>
  </si>
  <si>
    <t>Blw Harpold</t>
  </si>
  <si>
    <t>Blw Malone</t>
  </si>
  <si>
    <t>BOD-5 (mg/L)</t>
  </si>
  <si>
    <t>CBOD-5 (mg/L)</t>
  </si>
  <si>
    <t>ENTER "1" FOR EACH BOD-5 SPLIT</t>
  </si>
  <si>
    <t>ENTER "1" FOR EACH CBOD-5 SPLIT</t>
  </si>
  <si>
    <t>CBOD-5 DIFFERENCE</t>
  </si>
  <si>
    <t>BOD-5 DIFFERENCE</t>
  </si>
  <si>
    <t>BOD-5 RPD</t>
  </si>
  <si>
    <t>CBOD-5 RPD</t>
  </si>
  <si>
    <t>LRBH</t>
  </si>
  <si>
    <t>ADC97</t>
  </si>
  <si>
    <t>DOC (mg/L)</t>
  </si>
  <si>
    <t>ENTER "1" FOR EACH DOC SPLIT</t>
  </si>
  <si>
    <t>DOC DIFFERENCE</t>
  </si>
  <si>
    <t>DOC RPD</t>
  </si>
  <si>
    <t>TPC (mg/L)</t>
  </si>
  <si>
    <t>TPN (mg/L)</t>
  </si>
  <si>
    <t>TPC DIFFERENCE</t>
  </si>
  <si>
    <t>TPN DIFFERENCE</t>
  </si>
  <si>
    <t>TPC RPD</t>
  </si>
  <si>
    <t>ENTER "1" FOR EACH TPC SPLIT SAMPLE</t>
  </si>
  <si>
    <t>ENTER "1" FOR EACH TPN SPLIT SAMPLE</t>
  </si>
  <si>
    <t>TPN RPD</t>
  </si>
  <si>
    <t>DOC</t>
  </si>
  <si>
    <t>Dissolved organic carbon</t>
  </si>
  <si>
    <t>TPC</t>
  </si>
  <si>
    <t>Total particulate carbon</t>
  </si>
  <si>
    <t>TPN</t>
  </si>
  <si>
    <t>Total particulate nitrogen</t>
  </si>
  <si>
    <t>Total Particulate Carbon</t>
  </si>
  <si>
    <t>Total Particulate Nitrogen</t>
  </si>
  <si>
    <t>Dissolved Organic Carbon</t>
  </si>
  <si>
    <t>BOD5</t>
  </si>
  <si>
    <t>CBOD5</t>
  </si>
  <si>
    <t>LRDC</t>
  </si>
  <si>
    <t>MCRV</t>
  </si>
  <si>
    <t>Nutrient Loads in the Lost River and Klamath River Basins, South-Central Oregon and Northern California, March 2012–March 2015</t>
  </si>
  <si>
    <t>USGS Scientific Investigations Report 2018-xxxx</t>
  </si>
  <si>
    <t>(b) Split Samples</t>
  </si>
  <si>
    <t>(a) blank samples, March 2012–March 2015; (b), split samples, March 2012–March 2015; (c), replicate samples, March 2013–March 2014; (d) spikes, March 2013–March 2014</t>
  </si>
  <si>
    <r>
      <t>Table 5.</t>
    </r>
    <r>
      <rPr>
        <sz val="12"/>
        <rFont val="Arial Narrow"/>
        <family val="2"/>
      </rPr>
      <t xml:space="preserve"> Quality-control data for U.S. Geological Survey water-quality samples, Klamath River and Lost River drainages, south-central Oregon and northern California.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</si>
</sst>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m\/dd\/yy"/>
    <numFmt numFmtId="167" formatCode="h:mm;@"/>
    <numFmt numFmtId="168" formatCode="m/d/yy;@"/>
    <numFmt numFmtId="169" formatCode="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2"/>
      <name val="Univers 57 Condensed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Times New Roman"/>
      <family val="1"/>
    </font>
    <font>
      <i/>
      <sz val="10"/>
      <name val="Arial"/>
      <family val="2"/>
    </font>
    <font>
      <b/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4"/>
      <name val="Arial Narrow"/>
      <family val="2"/>
    </font>
    <font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6" applyNumberFormat="0" applyAlignment="0" applyProtection="0"/>
    <xf numFmtId="0" fontId="28" fillId="6" borderId="7" applyNumberFormat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31" fillId="7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4" fillId="0" borderId="0"/>
    <xf numFmtId="0" fontId="7" fillId="0" borderId="0">
      <alignment vertical="top"/>
    </xf>
    <xf numFmtId="0" fontId="6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0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>
      <alignment vertical="top"/>
    </xf>
  </cellStyleXfs>
  <cellXfs count="218">
    <xf numFmtId="0" fontId="0" fillId="0" borderId="0" xfId="0"/>
    <xf numFmtId="9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right" vertical="top" wrapText="1" readingOrder="1"/>
    </xf>
    <xf numFmtId="0" fontId="11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 vertical="top" readingOrder="1"/>
    </xf>
    <xf numFmtId="0" fontId="6" fillId="0" borderId="0" xfId="0" applyFont="1" applyFill="1" applyAlignment="1">
      <alignment horizontal="center" vertical="top" readingOrder="1"/>
    </xf>
    <xf numFmtId="0" fontId="7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horizontal="center" vertical="top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165" fontId="6" fillId="0" borderId="0" xfId="0" applyNumberFormat="1" applyFont="1" applyFill="1" applyBorder="1" applyAlignment="1">
      <alignment horizontal="center" vertical="top" readingOrder="1"/>
    </xf>
    <xf numFmtId="0" fontId="6" fillId="0" borderId="0" xfId="0" applyFont="1" applyFill="1" applyAlignment="1">
      <alignment horizontal="right" vertical="top" readingOrder="1"/>
    </xf>
    <xf numFmtId="0" fontId="6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1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 applyFill="1" applyBorder="1" applyAlignment="1">
      <alignment horizontal="center" wrapText="1" readingOrder="1"/>
    </xf>
    <xf numFmtId="164" fontId="16" fillId="0" borderId="0" xfId="0" applyNumberFormat="1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2" fontId="16" fillId="0" borderId="0" xfId="0" applyNumberFormat="1" applyFont="1" applyAlignment="1">
      <alignment horizontal="center" wrapText="1"/>
    </xf>
    <xf numFmtId="0" fontId="6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>
      <alignment horizontal="right" vertical="top" wrapText="1" readingOrder="1"/>
    </xf>
    <xf numFmtId="0" fontId="6" fillId="0" borderId="0" xfId="0" applyNumberFormat="1" applyFont="1" applyFill="1" applyAlignment="1">
      <alignment horizontal="right" vertical="top" wrapText="1" readingOrder="1"/>
    </xf>
    <xf numFmtId="0" fontId="7" fillId="0" borderId="0" xfId="0" applyFont="1" applyFill="1" applyAlignment="1">
      <alignment horizontal="right" vertical="top" wrapText="1" readingOrder="1"/>
    </xf>
    <xf numFmtId="0" fontId="17" fillId="0" borderId="0" xfId="0" applyFont="1" applyFill="1" applyBorder="1" applyAlignment="1">
      <alignment horizontal="right" vertical="top" wrapText="1" readingOrder="1"/>
    </xf>
    <xf numFmtId="0" fontId="17" fillId="0" borderId="0" xfId="0" applyFont="1" applyFill="1" applyBorder="1" applyAlignment="1">
      <alignment horizontal="center" vertical="top" wrapText="1" readingOrder="1"/>
    </xf>
    <xf numFmtId="0" fontId="17" fillId="0" borderId="0" xfId="0" applyFont="1" applyFill="1" applyAlignment="1">
      <alignment horizontal="center" vertical="top" wrapText="1" readingOrder="1"/>
    </xf>
    <xf numFmtId="0" fontId="5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right" vertical="top" wrapText="1" readingOrder="1"/>
    </xf>
    <xf numFmtId="0" fontId="6" fillId="0" borderId="0" xfId="0" applyFont="1" applyAlignment="1"/>
    <xf numFmtId="2" fontId="6" fillId="0" borderId="0" xfId="0" applyNumberFormat="1" applyFont="1" applyFill="1" applyAlignment="1">
      <alignment horizontal="center" vertical="top" wrapText="1" readingOrder="1"/>
    </xf>
    <xf numFmtId="0" fontId="15" fillId="0" borderId="0" xfId="0" applyFont="1" applyFill="1" applyBorder="1" applyAlignment="1">
      <alignment horizontal="left" wrapText="1" readingOrder="1"/>
    </xf>
    <xf numFmtId="0" fontId="7" fillId="0" borderId="0" xfId="0" applyFont="1" applyFill="1" applyBorder="1" applyAlignment="1">
      <alignment horizontal="left" vertical="top" wrapText="1" readingOrder="1"/>
    </xf>
    <xf numFmtId="0" fontId="7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readingOrder="1"/>
    </xf>
    <xf numFmtId="164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top" readingOrder="1"/>
    </xf>
    <xf numFmtId="0" fontId="5" fillId="0" borderId="0" xfId="0" applyFont="1" applyFill="1" applyAlignment="1">
      <alignment horizontal="left" readingOrder="1"/>
    </xf>
    <xf numFmtId="0" fontId="5" fillId="0" borderId="0" xfId="0" applyFont="1" applyFill="1" applyAlignment="1">
      <alignment horizontal="right"/>
    </xf>
    <xf numFmtId="2" fontId="5" fillId="0" borderId="0" xfId="0" applyNumberFormat="1" applyFont="1" applyFill="1" applyBorder="1" applyAlignment="1">
      <alignment horizontal="center" vertical="top" readingOrder="1"/>
    </xf>
    <xf numFmtId="0" fontId="7" fillId="0" borderId="0" xfId="0" applyFont="1" applyFill="1" applyAlignment="1">
      <alignment horizontal="center" vertical="top"/>
    </xf>
    <xf numFmtId="167" fontId="15" fillId="0" borderId="0" xfId="0" applyNumberFormat="1" applyFont="1" applyFill="1" applyBorder="1" applyAlignment="1">
      <alignment horizontal="center" wrapText="1" readingOrder="1"/>
    </xf>
    <xf numFmtId="167" fontId="6" fillId="0" borderId="0" xfId="0" applyNumberFormat="1" applyFont="1" applyFill="1" applyAlignment="1">
      <alignment horizontal="center" vertical="top" readingOrder="1"/>
    </xf>
    <xf numFmtId="0" fontId="5" fillId="0" borderId="0" xfId="43" applyFont="1" applyFill="1" applyAlignment="1">
      <alignment horizontal="left" readingOrder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Alignment="1">
      <alignment horizontal="center" wrapText="1"/>
    </xf>
    <xf numFmtId="0" fontId="37" fillId="0" borderId="0" xfId="0" applyFont="1" applyFill="1" applyBorder="1" applyAlignment="1">
      <alignment horizontal="left" wrapText="1" readingOrder="1"/>
    </xf>
    <xf numFmtId="0" fontId="5" fillId="0" borderId="0" xfId="0" applyFont="1"/>
    <xf numFmtId="2" fontId="9" fillId="0" borderId="0" xfId="0" applyNumberFormat="1" applyFont="1" applyAlignment="1">
      <alignment horizontal="center" wrapText="1"/>
    </xf>
    <xf numFmtId="0" fontId="40" fillId="0" borderId="0" xfId="49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168" fontId="6" fillId="0" borderId="0" xfId="0" applyNumberFormat="1" applyFont="1" applyFill="1" applyAlignment="1">
      <alignment horizontal="center" vertical="top" readingOrder="1"/>
    </xf>
    <xf numFmtId="0" fontId="6" fillId="0" borderId="0" xfId="0" applyFont="1" applyFill="1" applyAlignment="1">
      <alignment readingOrder="1"/>
    </xf>
    <xf numFmtId="0" fontId="5" fillId="0" borderId="0" xfId="0" applyFont="1" applyFill="1" applyAlignment="1">
      <alignment readingOrder="1"/>
    </xf>
    <xf numFmtId="0" fontId="5" fillId="0" borderId="0" xfId="0" applyFont="1" applyFill="1" applyAlignment="1"/>
    <xf numFmtId="0" fontId="37" fillId="0" borderId="0" xfId="0" applyFont="1" applyFill="1" applyBorder="1" applyAlignment="1">
      <alignment horizontal="center" vertical="top" wrapText="1" readingOrder="1"/>
    </xf>
    <xf numFmtId="0" fontId="37" fillId="0" borderId="0" xfId="0" applyFont="1" applyFill="1" applyAlignment="1">
      <alignment horizontal="center" vertical="top" wrapText="1" readingOrder="1"/>
    </xf>
    <xf numFmtId="168" fontId="37" fillId="0" borderId="0" xfId="0" applyNumberFormat="1" applyFont="1" applyFill="1" applyBorder="1" applyAlignment="1">
      <alignment horizontal="center" wrapText="1" readingOrder="1"/>
    </xf>
    <xf numFmtId="167" fontId="37" fillId="0" borderId="0" xfId="0" applyNumberFormat="1" applyFont="1" applyFill="1" applyBorder="1" applyAlignment="1">
      <alignment horizontal="center" wrapText="1" readingOrder="1"/>
    </xf>
    <xf numFmtId="0" fontId="37" fillId="0" borderId="0" xfId="0" applyFont="1" applyFill="1" applyBorder="1" applyAlignment="1">
      <alignment horizontal="center" wrapText="1" readingOrder="1"/>
    </xf>
    <xf numFmtId="0" fontId="37" fillId="0" borderId="0" xfId="0" applyFont="1" applyFill="1" applyBorder="1" applyAlignment="1">
      <alignment wrapText="1" readingOrder="1"/>
    </xf>
    <xf numFmtId="164" fontId="5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6" fillId="0" borderId="0" xfId="0" applyNumberFormat="1" applyFont="1" applyFill="1" applyAlignment="1">
      <alignment horizontal="left" vertical="top" wrapText="1" readingOrder="1"/>
    </xf>
    <xf numFmtId="0" fontId="0" fillId="0" borderId="0" xfId="0" applyAlignment="1">
      <alignment horizontal="left"/>
    </xf>
    <xf numFmtId="167" fontId="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14" fontId="6" fillId="0" borderId="0" xfId="0" applyNumberFormat="1" applyFont="1" applyFill="1" applyAlignment="1">
      <alignment horizontal="left" vertical="top" wrapText="1" readingOrder="1"/>
    </xf>
    <xf numFmtId="20" fontId="6" fillId="0" borderId="0" xfId="0" applyNumberFormat="1" applyFont="1" applyFill="1" applyAlignment="1">
      <alignment horizontal="left" vertical="top" wrapText="1" readingOrder="1"/>
    </xf>
    <xf numFmtId="0" fontId="6" fillId="0" borderId="0" xfId="0" applyFont="1" applyFill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readingOrder="1"/>
    </xf>
    <xf numFmtId="2" fontId="6" fillId="0" borderId="0" xfId="0" applyNumberFormat="1" applyFont="1" applyFill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 vertical="top" readingOrder="1"/>
    </xf>
    <xf numFmtId="0" fontId="6" fillId="0" borderId="0" xfId="0" applyFont="1" applyFill="1" applyBorder="1" applyAlignment="1">
      <alignment horizontal="left" vertical="top" wrapText="1" readingOrder="1"/>
    </xf>
    <xf numFmtId="2" fontId="10" fillId="0" borderId="0" xfId="0" applyNumberFormat="1" applyFont="1" applyFill="1" applyBorder="1" applyAlignment="1">
      <alignment horizontal="left" vertical="top" readingOrder="1"/>
    </xf>
    <xf numFmtId="0" fontId="7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1" fontId="6" fillId="0" borderId="0" xfId="0" applyNumberFormat="1" applyFont="1" applyFill="1" applyAlignment="1">
      <alignment horizontal="left" vertical="top" wrapText="1" readingOrder="1"/>
    </xf>
    <xf numFmtId="0" fontId="6" fillId="0" borderId="0" xfId="43" applyFont="1" applyAlignment="1">
      <alignment horizontal="left"/>
    </xf>
    <xf numFmtId="2" fontId="5" fillId="0" borderId="0" xfId="43" applyNumberFormat="1" applyFont="1" applyFill="1" applyBorder="1" applyAlignment="1">
      <alignment horizontal="left" vertical="top" readingOrder="1"/>
    </xf>
    <xf numFmtId="14" fontId="7" fillId="0" borderId="0" xfId="49" applyNumberFormat="1" applyFont="1" applyAlignment="1">
      <alignment horizontal="left" vertical="top" readingOrder="1"/>
    </xf>
    <xf numFmtId="20" fontId="7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NumberFormat="1" applyFont="1" applyFill="1" applyAlignment="1">
      <alignment horizontal="left" vertical="top" wrapText="1" readingOrder="1"/>
    </xf>
    <xf numFmtId="0" fontId="11" fillId="0" borderId="0" xfId="0" applyFont="1" applyFill="1" applyBorder="1" applyAlignment="1">
      <alignment horizontal="left" vertical="top" wrapText="1" readingOrder="1"/>
    </xf>
    <xf numFmtId="0" fontId="7" fillId="0" borderId="0" xfId="0" applyNumberFormat="1" applyFont="1" applyFill="1" applyAlignment="1">
      <alignment horizontal="left" vertical="top" wrapText="1"/>
    </xf>
    <xf numFmtId="14" fontId="7" fillId="0" borderId="0" xfId="0" applyNumberFormat="1" applyFont="1" applyAlignment="1">
      <alignment horizontal="left" vertical="top" readingOrder="1"/>
    </xf>
    <xf numFmtId="0" fontId="7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 readingOrder="1"/>
    </xf>
    <xf numFmtId="2" fontId="6" fillId="0" borderId="0" xfId="0" applyNumberFormat="1" applyFont="1" applyFill="1" applyBorder="1" applyAlignment="1">
      <alignment horizontal="left" vertical="top" readingOrder="1"/>
    </xf>
    <xf numFmtId="14" fontId="6" fillId="0" borderId="0" xfId="0" applyNumberFormat="1" applyFont="1" applyAlignment="1">
      <alignment horizontal="left" readingOrder="1"/>
    </xf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/>
    </xf>
    <xf numFmtId="2" fontId="7" fillId="0" borderId="0" xfId="0" applyNumberFormat="1" applyFont="1" applyFill="1" applyAlignment="1">
      <alignment horizontal="left" vertical="top"/>
    </xf>
    <xf numFmtId="14" fontId="6" fillId="0" borderId="0" xfId="0" applyNumberFormat="1" applyFont="1" applyFill="1" applyBorder="1" applyAlignment="1">
      <alignment horizontal="left" readingOrder="1"/>
    </xf>
    <xf numFmtId="0" fontId="6" fillId="0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readingOrder="1"/>
    </xf>
    <xf numFmtId="14" fontId="6" fillId="0" borderId="0" xfId="0" applyNumberFormat="1" applyFont="1" applyFill="1" applyAlignment="1">
      <alignment horizontal="left" vertical="top" readingOrder="1"/>
    </xf>
    <xf numFmtId="20" fontId="6" fillId="0" borderId="0" xfId="0" applyNumberFormat="1" applyFont="1" applyFill="1" applyAlignment="1">
      <alignment horizontal="left" vertical="top" readingOrder="1"/>
    </xf>
    <xf numFmtId="0" fontId="7" fillId="0" borderId="0" xfId="42" applyNumberFormat="1" applyFont="1" applyFill="1" applyAlignment="1">
      <alignment horizontal="left" vertical="top"/>
    </xf>
    <xf numFmtId="0" fontId="7" fillId="0" borderId="0" xfId="42" applyFont="1" applyFill="1" applyAlignment="1">
      <alignment horizontal="left" vertical="top"/>
    </xf>
    <xf numFmtId="0" fontId="10" fillId="0" borderId="0" xfId="43" applyFont="1" applyFill="1" applyBorder="1" applyAlignment="1">
      <alignment horizontal="left" vertical="top" readingOrder="1"/>
    </xf>
    <xf numFmtId="0" fontId="5" fillId="0" borderId="0" xfId="43" applyFont="1" applyAlignment="1">
      <alignment horizontal="left"/>
    </xf>
    <xf numFmtId="165" fontId="6" fillId="0" borderId="0" xfId="0" applyNumberFormat="1" applyFont="1" applyFill="1" applyBorder="1" applyAlignment="1">
      <alignment horizontal="left" vertical="top" readingOrder="1"/>
    </xf>
    <xf numFmtId="14" fontId="39" fillId="0" borderId="0" xfId="41" applyNumberFormat="1" applyFont="1" applyAlignment="1">
      <alignment horizontal="left"/>
    </xf>
    <xf numFmtId="20" fontId="39" fillId="0" borderId="0" xfId="41" applyNumberFormat="1" applyFont="1" applyAlignment="1">
      <alignment horizontal="left"/>
    </xf>
    <xf numFmtId="0" fontId="39" fillId="0" borderId="0" xfId="41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39" fillId="0" borderId="0" xfId="41" applyFont="1" applyFill="1" applyAlignment="1">
      <alignment horizontal="left" readingOrder="1"/>
    </xf>
    <xf numFmtId="2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Alignment="1">
      <alignment horizontal="left"/>
    </xf>
    <xf numFmtId="0" fontId="6" fillId="0" borderId="0" xfId="82" applyFont="1" applyFill="1" applyAlignment="1">
      <alignment horizontal="left"/>
    </xf>
    <xf numFmtId="14" fontId="39" fillId="0" borderId="0" xfId="96" applyNumberFormat="1" applyFont="1" applyAlignment="1">
      <alignment horizontal="left"/>
    </xf>
    <xf numFmtId="20" fontId="39" fillId="0" borderId="0" xfId="96" applyNumberFormat="1" applyFont="1" applyAlignment="1">
      <alignment horizontal="left"/>
    </xf>
    <xf numFmtId="20" fontId="0" fillId="0" borderId="0" xfId="0" applyNumberForma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readingOrder="1"/>
    </xf>
    <xf numFmtId="2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/>
    </xf>
    <xf numFmtId="2" fontId="5" fillId="0" borderId="0" xfId="0" applyNumberFormat="1" applyFont="1" applyFill="1" applyBorder="1" applyAlignment="1">
      <alignment horizontal="left" vertical="top" readingOrder="1"/>
    </xf>
    <xf numFmtId="167" fontId="0" fillId="0" borderId="0" xfId="0" applyNumberFormat="1" applyAlignment="1">
      <alignment horizontal="left" readingOrder="1"/>
    </xf>
    <xf numFmtId="1" fontId="0" fillId="0" borderId="0" xfId="0" applyNumberFormat="1" applyAlignment="1">
      <alignment horizontal="left"/>
    </xf>
    <xf numFmtId="14" fontId="7" fillId="0" borderId="0" xfId="0" applyNumberFormat="1" applyFont="1" applyFill="1" applyBorder="1" applyAlignment="1">
      <alignment horizontal="left" vertical="top" wrapText="1"/>
    </xf>
    <xf numFmtId="167" fontId="7" fillId="0" borderId="0" xfId="0" applyNumberFormat="1" applyFont="1" applyFill="1" applyAlignment="1">
      <alignment horizontal="left" vertical="top" readingOrder="1"/>
    </xf>
    <xf numFmtId="2" fontId="6" fillId="0" borderId="0" xfId="0" applyNumberFormat="1" applyFont="1" applyFill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2" fontId="6" fillId="0" borderId="0" xfId="0" applyNumberFormat="1" applyFont="1" applyFill="1" applyBorder="1" applyAlignment="1">
      <alignment horizontal="left" vertical="top" wrapText="1" readingOrder="1"/>
    </xf>
    <xf numFmtId="14" fontId="7" fillId="0" borderId="0" xfId="0" applyNumberFormat="1" applyFont="1" applyFill="1" applyBorder="1" applyAlignment="1">
      <alignment horizontal="left" vertical="top" wrapText="1" readingOrder="1"/>
    </xf>
    <xf numFmtId="166" fontId="7" fillId="0" borderId="0" xfId="0" applyNumberFormat="1" applyFont="1" applyFill="1" applyAlignment="1">
      <alignment horizontal="left" vertical="top"/>
    </xf>
    <xf numFmtId="0" fontId="6" fillId="0" borderId="0" xfId="43" applyAlignment="1">
      <alignment horizontal="left"/>
    </xf>
    <xf numFmtId="2" fontId="5" fillId="0" borderId="0" xfId="43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14" fontId="7" fillId="0" borderId="0" xfId="0" applyNumberFormat="1" applyFont="1" applyFill="1" applyAlignment="1">
      <alignment horizontal="left" vertical="top"/>
    </xf>
    <xf numFmtId="9" fontId="0" fillId="0" borderId="0" xfId="0" applyNumberForma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69" fontId="0" fillId="0" borderId="0" xfId="0" applyNumberFormat="1" applyAlignment="1">
      <alignment horizontal="left"/>
    </xf>
    <xf numFmtId="169" fontId="0" fillId="0" borderId="0" xfId="0" applyNumberFormat="1" applyBorder="1" applyAlignment="1">
      <alignment horizontal="left"/>
    </xf>
    <xf numFmtId="2" fontId="6" fillId="0" borderId="0" xfId="43" applyNumberFormat="1" applyAlignment="1">
      <alignment horizontal="left"/>
    </xf>
    <xf numFmtId="164" fontId="6" fillId="0" borderId="0" xfId="0" applyNumberFormat="1" applyFont="1" applyFill="1" applyBorder="1" applyAlignment="1">
      <alignment horizontal="left" vertical="top" readingOrder="1"/>
    </xf>
    <xf numFmtId="169" fontId="6" fillId="0" borderId="0" xfId="0" applyNumberFormat="1" applyFont="1" applyFill="1" applyBorder="1" applyAlignment="1">
      <alignment horizontal="left" vertical="top" readingOrder="1"/>
    </xf>
    <xf numFmtId="2" fontId="5" fillId="0" borderId="0" xfId="43" applyNumberFormat="1" applyFont="1" applyFill="1" applyAlignment="1">
      <alignment horizontal="left" readingOrder="1"/>
    </xf>
    <xf numFmtId="169" fontId="6" fillId="0" borderId="0" xfId="0" applyNumberFormat="1" applyFont="1" applyFill="1" applyAlignment="1">
      <alignment horizontal="left"/>
    </xf>
    <xf numFmtId="169" fontId="6" fillId="0" borderId="0" xfId="0" applyNumberFormat="1" applyFont="1" applyAlignment="1">
      <alignment horizontal="left"/>
    </xf>
    <xf numFmtId="169" fontId="39" fillId="0" borderId="0" xfId="41" applyNumberFormat="1" applyFont="1" applyAlignment="1">
      <alignment horizontal="left"/>
    </xf>
    <xf numFmtId="2" fontId="39" fillId="0" borderId="0" xfId="41" applyNumberFormat="1" applyFont="1" applyAlignment="1">
      <alignment horizontal="left"/>
    </xf>
    <xf numFmtId="2" fontId="7" fillId="0" borderId="0" xfId="0" applyNumberFormat="1" applyFont="1" applyFill="1" applyBorder="1" applyAlignment="1">
      <alignment horizontal="left" vertical="top" wrapText="1" readingOrder="1"/>
    </xf>
    <xf numFmtId="1" fontId="6" fillId="0" borderId="0" xfId="0" applyNumberFormat="1" applyFont="1" applyFill="1" applyAlignment="1">
      <alignment horizontal="left"/>
    </xf>
    <xf numFmtId="169" fontId="5" fillId="0" borderId="0" xfId="0" applyNumberFormat="1" applyFont="1" applyFill="1" applyBorder="1" applyAlignment="1">
      <alignment horizontal="left" vertical="top" readingOrder="1"/>
    </xf>
    <xf numFmtId="169" fontId="6" fillId="0" borderId="0" xfId="0" applyNumberFormat="1" applyFont="1" applyFill="1" applyAlignment="1">
      <alignment horizontal="left" vertical="top" wrapText="1" readingOrder="1"/>
    </xf>
    <xf numFmtId="169" fontId="10" fillId="0" borderId="0" xfId="0" applyNumberFormat="1" applyFont="1" applyFill="1" applyBorder="1" applyAlignment="1">
      <alignment horizontal="left" vertical="top" readingOrder="1"/>
    </xf>
    <xf numFmtId="169" fontId="5" fillId="0" borderId="0" xfId="43" applyNumberFormat="1" applyFont="1" applyFill="1" applyBorder="1" applyAlignment="1">
      <alignment horizontal="left" vertical="top" readingOrder="1"/>
    </xf>
    <xf numFmtId="2" fontId="5" fillId="0" borderId="0" xfId="0" applyNumberFormat="1" applyFont="1" applyAlignment="1">
      <alignment horizontal="left"/>
    </xf>
    <xf numFmtId="169" fontId="5" fillId="0" borderId="0" xfId="0" applyNumberFormat="1" applyFont="1" applyAlignment="1">
      <alignment horizontal="left"/>
    </xf>
    <xf numFmtId="20" fontId="6" fillId="0" borderId="0" xfId="0" applyNumberFormat="1" applyFont="1"/>
    <xf numFmtId="0" fontId="39" fillId="0" borderId="0" xfId="96" applyFont="1" applyFill="1" applyAlignment="1">
      <alignment horizontal="left"/>
    </xf>
    <xf numFmtId="2" fontId="39" fillId="0" borderId="0" xfId="96" applyNumberFormat="1" applyFont="1" applyAlignment="1">
      <alignment horizontal="left"/>
    </xf>
    <xf numFmtId="0" fontId="39" fillId="0" borderId="0" xfId="110" applyFont="1" applyFill="1" applyAlignment="1">
      <alignment horizontal="left"/>
    </xf>
    <xf numFmtId="2" fontId="39" fillId="0" borderId="0" xfId="11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2" fontId="0" fillId="0" borderId="0" xfId="0" applyNumberFormat="1"/>
    <xf numFmtId="14" fontId="6" fillId="0" borderId="0" xfId="0" applyNumberFormat="1" applyFont="1" applyFill="1" applyAlignment="1">
      <alignment horizontal="center" vertical="top" readingOrder="1"/>
    </xf>
    <xf numFmtId="14" fontId="6" fillId="0" borderId="0" xfId="0" applyNumberFormat="1" applyFont="1" applyFill="1" applyAlignment="1">
      <alignment horizontal="left" vertical="top"/>
    </xf>
    <xf numFmtId="14" fontId="7" fillId="0" borderId="0" xfId="0" applyNumberFormat="1" applyFont="1" applyFill="1" applyAlignment="1">
      <alignment horizontal="left" vertical="top" wrapText="1"/>
    </xf>
    <xf numFmtId="167" fontId="7" fillId="0" borderId="0" xfId="0" applyNumberFormat="1" applyFont="1" applyFill="1" applyAlignment="1">
      <alignment horizontal="left" vertical="top" wrapText="1"/>
    </xf>
    <xf numFmtId="167" fontId="6" fillId="0" borderId="0" xfId="0" applyNumberFormat="1" applyFont="1" applyFill="1" applyAlignment="1">
      <alignment horizontal="left" vertical="top"/>
    </xf>
    <xf numFmtId="2" fontId="0" fillId="0" borderId="0" xfId="0" applyNumberFormat="1" applyFill="1"/>
    <xf numFmtId="2" fontId="6" fillId="0" borderId="0" xfId="0" applyNumberFormat="1" applyFont="1" applyFill="1" applyAlignment="1">
      <alignment horizontal="right" vertical="top" readingOrder="1"/>
    </xf>
    <xf numFmtId="2" fontId="6" fillId="0" borderId="0" xfId="0" applyNumberFormat="1" applyFont="1" applyFill="1" applyBorder="1" applyAlignment="1">
      <alignment horizontal="right" vertical="top" wrapText="1" readingOrder="1"/>
    </xf>
    <xf numFmtId="2" fontId="8" fillId="0" borderId="0" xfId="0" applyNumberFormat="1" applyFont="1" applyFill="1" applyBorder="1" applyAlignment="1">
      <alignment horizontal="right" vertical="top" wrapText="1" readingOrder="1"/>
    </xf>
    <xf numFmtId="0" fontId="7" fillId="0" borderId="0" xfId="124" applyNumberFormat="1" applyFont="1" applyFill="1" applyAlignment="1">
      <alignment horizontal="left" vertical="top"/>
    </xf>
    <xf numFmtId="0" fontId="7" fillId="0" borderId="0" xfId="124" applyFont="1" applyFill="1" applyAlignment="1">
      <alignment horizontal="left" vertical="top"/>
    </xf>
    <xf numFmtId="2" fontId="7" fillId="0" borderId="0" xfId="42" applyNumberFormat="1" applyFont="1" applyFill="1" applyAlignment="1">
      <alignment horizontal="left" vertical="top"/>
    </xf>
    <xf numFmtId="2" fontId="0" fillId="0" borderId="0" xfId="0" applyNumberFormat="1" applyBorder="1" applyAlignment="1">
      <alignment horizontal="left"/>
    </xf>
    <xf numFmtId="0" fontId="42" fillId="0" borderId="0" xfId="0" applyFont="1" applyAlignment="1">
      <alignment vertical="center"/>
    </xf>
    <xf numFmtId="0" fontId="43" fillId="0" borderId="0" xfId="0" applyFont="1"/>
    <xf numFmtId="0" fontId="5" fillId="0" borderId="2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</cellXfs>
  <cellStyles count="125">
    <cellStyle name="20% - Accent1" xfId="18" builtinId="30" customBuiltin="1"/>
    <cellStyle name="20% - Accent1 2" xfId="55"/>
    <cellStyle name="20% - Accent1 3" xfId="70"/>
    <cellStyle name="20% - Accent1 4" xfId="84"/>
    <cellStyle name="20% - Accent1 5" xfId="98"/>
    <cellStyle name="20% - Accent1 6" xfId="112"/>
    <cellStyle name="20% - Accent2" xfId="22" builtinId="34" customBuiltin="1"/>
    <cellStyle name="20% - Accent2 2" xfId="57"/>
    <cellStyle name="20% - Accent2 3" xfId="72"/>
    <cellStyle name="20% - Accent2 4" xfId="86"/>
    <cellStyle name="20% - Accent2 5" xfId="100"/>
    <cellStyle name="20% - Accent2 6" xfId="114"/>
    <cellStyle name="20% - Accent3" xfId="26" builtinId="38" customBuiltin="1"/>
    <cellStyle name="20% - Accent3 2" xfId="59"/>
    <cellStyle name="20% - Accent3 3" xfId="74"/>
    <cellStyle name="20% - Accent3 4" xfId="88"/>
    <cellStyle name="20% - Accent3 5" xfId="102"/>
    <cellStyle name="20% - Accent3 6" xfId="116"/>
    <cellStyle name="20% - Accent4" xfId="30" builtinId="42" customBuiltin="1"/>
    <cellStyle name="20% - Accent4 2" xfId="61"/>
    <cellStyle name="20% - Accent4 3" xfId="76"/>
    <cellStyle name="20% - Accent4 4" xfId="90"/>
    <cellStyle name="20% - Accent4 5" xfId="104"/>
    <cellStyle name="20% - Accent4 6" xfId="118"/>
    <cellStyle name="20% - Accent5" xfId="34" builtinId="46" customBuiltin="1"/>
    <cellStyle name="20% - Accent5 2" xfId="63"/>
    <cellStyle name="20% - Accent5 3" xfId="78"/>
    <cellStyle name="20% - Accent5 4" xfId="92"/>
    <cellStyle name="20% - Accent5 5" xfId="106"/>
    <cellStyle name="20% - Accent5 6" xfId="120"/>
    <cellStyle name="20% - Accent6" xfId="38" builtinId="50" customBuiltin="1"/>
    <cellStyle name="20% - Accent6 2" xfId="65"/>
    <cellStyle name="20% - Accent6 3" xfId="80"/>
    <cellStyle name="20% - Accent6 4" xfId="94"/>
    <cellStyle name="20% - Accent6 5" xfId="108"/>
    <cellStyle name="20% - Accent6 6" xfId="122"/>
    <cellStyle name="40% - Accent1" xfId="19" builtinId="31" customBuiltin="1"/>
    <cellStyle name="40% - Accent1 2" xfId="56"/>
    <cellStyle name="40% - Accent1 3" xfId="71"/>
    <cellStyle name="40% - Accent1 4" xfId="85"/>
    <cellStyle name="40% - Accent1 5" xfId="99"/>
    <cellStyle name="40% - Accent1 6" xfId="113"/>
    <cellStyle name="40% - Accent2" xfId="23" builtinId="35" customBuiltin="1"/>
    <cellStyle name="40% - Accent2 2" xfId="58"/>
    <cellStyle name="40% - Accent2 3" xfId="73"/>
    <cellStyle name="40% - Accent2 4" xfId="87"/>
    <cellStyle name="40% - Accent2 5" xfId="101"/>
    <cellStyle name="40% - Accent2 6" xfId="115"/>
    <cellStyle name="40% - Accent3" xfId="27" builtinId="39" customBuiltin="1"/>
    <cellStyle name="40% - Accent3 2" xfId="60"/>
    <cellStyle name="40% - Accent3 3" xfId="75"/>
    <cellStyle name="40% - Accent3 4" xfId="89"/>
    <cellStyle name="40% - Accent3 5" xfId="103"/>
    <cellStyle name="40% - Accent3 6" xfId="117"/>
    <cellStyle name="40% - Accent4" xfId="31" builtinId="43" customBuiltin="1"/>
    <cellStyle name="40% - Accent4 2" xfId="62"/>
    <cellStyle name="40% - Accent4 3" xfId="77"/>
    <cellStyle name="40% - Accent4 4" xfId="91"/>
    <cellStyle name="40% - Accent4 5" xfId="105"/>
    <cellStyle name="40% - Accent4 6" xfId="119"/>
    <cellStyle name="40% - Accent5" xfId="35" builtinId="47" customBuiltin="1"/>
    <cellStyle name="40% - Accent5 2" xfId="64"/>
    <cellStyle name="40% - Accent5 3" xfId="79"/>
    <cellStyle name="40% - Accent5 4" xfId="93"/>
    <cellStyle name="40% - Accent5 5" xfId="107"/>
    <cellStyle name="40% - Accent5 6" xfId="121"/>
    <cellStyle name="40% - Accent6" xfId="39" builtinId="51" customBuiltin="1"/>
    <cellStyle name="40% - Accent6 2" xfId="66"/>
    <cellStyle name="40% - Accent6 3" xfId="81"/>
    <cellStyle name="40% - Accent6 4" xfId="95"/>
    <cellStyle name="40% - Accent6 5" xfId="109"/>
    <cellStyle name="40% - Accent6 6" xfId="12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3"/>
    <cellStyle name="Normal 11" xfId="82"/>
    <cellStyle name="Normal 12" xfId="96"/>
    <cellStyle name="Normal 13" xfId="110"/>
    <cellStyle name="Normal 14" xfId="124"/>
    <cellStyle name="Normal 2" xfId="41"/>
    <cellStyle name="Normal 2 2" xfId="42"/>
    <cellStyle name="Normal 3" xfId="45"/>
    <cellStyle name="Normal 3 2" xfId="49"/>
    <cellStyle name="Normal 4" xfId="46"/>
    <cellStyle name="Normal 5" xfId="48"/>
    <cellStyle name="Normal 6" xfId="50"/>
    <cellStyle name="Normal 7" xfId="51"/>
    <cellStyle name="Normal 8" xfId="52"/>
    <cellStyle name="Normal 9" xfId="67"/>
    <cellStyle name="Note 2" xfId="44"/>
    <cellStyle name="Note 3" xfId="54"/>
    <cellStyle name="Note 4" xfId="69"/>
    <cellStyle name="Note 5" xfId="83"/>
    <cellStyle name="Note 6" xfId="97"/>
    <cellStyle name="Note 7" xfId="111"/>
    <cellStyle name="Output" xfId="10" builtinId="21" customBuiltin="1"/>
    <cellStyle name="Percent 2" xfId="47"/>
    <cellStyle name="Percent 3" xfId="53"/>
    <cellStyle name="Percent 4" xfId="68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31"/>
  <sheetViews>
    <sheetView tabSelected="1" workbookViewId="0">
      <selection activeCell="A9" sqref="A9"/>
    </sheetView>
  </sheetViews>
  <sheetFormatPr defaultRowHeight="12.75" x14ac:dyDescent="0.2"/>
  <sheetData>
    <row r="2" spans="1:17" s="210" customFormat="1" ht="17.25" customHeight="1" x14ac:dyDescent="0.25">
      <c r="A2" s="209" t="s">
        <v>114</v>
      </c>
    </row>
    <row r="3" spans="1:17" ht="15.75" x14ac:dyDescent="0.25">
      <c r="A3" s="24" t="s">
        <v>115</v>
      </c>
    </row>
    <row r="5" spans="1:17" ht="17.25" customHeight="1" x14ac:dyDescent="0.2">
      <c r="A5" s="215" t="s">
        <v>118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7" x14ac:dyDescent="0.2">
      <c r="A6" s="217" t="s">
        <v>117</v>
      </c>
    </row>
    <row r="7" spans="1:17" x14ac:dyDescent="0.2">
      <c r="A7" s="19"/>
    </row>
    <row r="8" spans="1:17" x14ac:dyDescent="0.2">
      <c r="A8" s="19" t="s">
        <v>116</v>
      </c>
    </row>
    <row r="10" spans="1:17" x14ac:dyDescent="0.2">
      <c r="A10" s="25" t="s">
        <v>20</v>
      </c>
    </row>
    <row r="11" spans="1:17" x14ac:dyDescent="0.2">
      <c r="A11" s="26" t="s">
        <v>41</v>
      </c>
    </row>
    <row r="12" spans="1:17" x14ac:dyDescent="0.2">
      <c r="A12" s="25"/>
    </row>
    <row r="13" spans="1:17" x14ac:dyDescent="0.2">
      <c r="A13" s="25" t="s">
        <v>21</v>
      </c>
    </row>
    <row r="14" spans="1:17" x14ac:dyDescent="0.2">
      <c r="A14" s="27" t="s">
        <v>101</v>
      </c>
      <c r="B14" s="19" t="s">
        <v>102</v>
      </c>
    </row>
    <row r="15" spans="1:17" x14ac:dyDescent="0.2">
      <c r="A15" s="27" t="s">
        <v>103</v>
      </c>
      <c r="B15" s="19" t="s">
        <v>104</v>
      </c>
    </row>
    <row r="16" spans="1:17" x14ac:dyDescent="0.2">
      <c r="A16" s="27" t="s">
        <v>105</v>
      </c>
      <c r="B16" s="19" t="s">
        <v>106</v>
      </c>
    </row>
    <row r="17" spans="1:8" x14ac:dyDescent="0.2">
      <c r="A17" s="7" t="s">
        <v>16</v>
      </c>
      <c r="B17" s="19" t="s">
        <v>22</v>
      </c>
    </row>
    <row r="18" spans="1:8" x14ac:dyDescent="0.2">
      <c r="A18" s="27" t="s">
        <v>23</v>
      </c>
      <c r="B18" s="19" t="s">
        <v>24</v>
      </c>
    </row>
    <row r="19" spans="1:8" x14ac:dyDescent="0.2">
      <c r="A19" s="27" t="s">
        <v>46</v>
      </c>
      <c r="B19" s="19" t="s">
        <v>47</v>
      </c>
    </row>
    <row r="20" spans="1:8" x14ac:dyDescent="0.2">
      <c r="A20" s="27" t="s">
        <v>25</v>
      </c>
      <c r="B20" s="19" t="s">
        <v>26</v>
      </c>
    </row>
    <row r="21" spans="1:8" x14ac:dyDescent="0.2">
      <c r="A21" s="27" t="s">
        <v>27</v>
      </c>
      <c r="B21" s="19" t="s">
        <v>28</v>
      </c>
    </row>
    <row r="22" spans="1:8" x14ac:dyDescent="0.2">
      <c r="A22" s="27" t="s">
        <v>29</v>
      </c>
      <c r="B22" s="19" t="s">
        <v>30</v>
      </c>
    </row>
    <row r="23" spans="1:8" x14ac:dyDescent="0.2">
      <c r="A23" s="27" t="s">
        <v>31</v>
      </c>
      <c r="B23" s="19" t="s">
        <v>32</v>
      </c>
      <c r="C23" s="28"/>
      <c r="D23" s="28"/>
      <c r="E23" s="28"/>
      <c r="F23" s="28"/>
      <c r="G23" s="28"/>
      <c r="H23" s="28"/>
    </row>
    <row r="24" spans="1:8" x14ac:dyDescent="0.2">
      <c r="A24" s="27" t="s">
        <v>48</v>
      </c>
      <c r="B24" s="19" t="s">
        <v>49</v>
      </c>
    </row>
    <row r="25" spans="1:8" x14ac:dyDescent="0.2">
      <c r="A25" s="27" t="s">
        <v>33</v>
      </c>
      <c r="B25" s="19" t="s">
        <v>34</v>
      </c>
    </row>
    <row r="26" spans="1:8" x14ac:dyDescent="0.2">
      <c r="A26" s="43" t="s">
        <v>15</v>
      </c>
      <c r="B26" s="19" t="s">
        <v>43</v>
      </c>
    </row>
    <row r="27" spans="1:8" x14ac:dyDescent="0.2">
      <c r="A27" s="27" t="s">
        <v>44</v>
      </c>
      <c r="B27" s="42" t="s">
        <v>42</v>
      </c>
    </row>
    <row r="30" spans="1:8" x14ac:dyDescent="0.2">
      <c r="A30" s="7"/>
    </row>
    <row r="31" spans="1:8" x14ac:dyDescent="0.2">
      <c r="A31" s="7"/>
    </row>
  </sheetData>
  <customSheetViews>
    <customSheetView guid="{C9078FBD-2AEE-4952-BEEE-743CCB46A146}">
      <pageMargins left="0.7" right="0.7" top="0.75" bottom="0.75" header="0.3" footer="0.3"/>
    </customSheetView>
  </customSheetViews>
  <mergeCells count="1">
    <mergeCell ref="A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6"/>
  <sheetViews>
    <sheetView zoomScaleNormal="100" workbookViewId="0">
      <selection activeCell="A16" sqref="A16"/>
    </sheetView>
  </sheetViews>
  <sheetFormatPr defaultRowHeight="12.75" x14ac:dyDescent="0.2"/>
  <cols>
    <col min="1" max="1" width="28.5703125" bestFit="1" customWidth="1"/>
    <col min="2" max="3" width="8.85546875" hidden="1" customWidth="1"/>
    <col min="4" max="4" width="12.7109375" hidden="1" customWidth="1"/>
    <col min="5" max="5" width="9.7109375" customWidth="1"/>
    <col min="6" max="6" width="11.5703125" style="1" customWidth="1"/>
  </cols>
  <sheetData>
    <row r="1" spans="1:9" x14ac:dyDescent="0.2">
      <c r="A1" s="214"/>
      <c r="B1" s="214"/>
      <c r="C1" s="214"/>
      <c r="D1" s="214"/>
      <c r="E1" s="214"/>
      <c r="F1" s="214"/>
      <c r="G1" s="22"/>
      <c r="H1" s="22"/>
      <c r="I1" s="22"/>
    </row>
    <row r="2" spans="1:9" x14ac:dyDescent="0.2">
      <c r="A2" s="211" t="s">
        <v>35</v>
      </c>
      <c r="B2" s="211"/>
      <c r="C2" s="211"/>
      <c r="D2" s="212"/>
      <c r="E2" s="211"/>
      <c r="F2" s="211"/>
      <c r="G2" s="1"/>
    </row>
    <row r="3" spans="1:9" ht="24.95" customHeight="1" x14ac:dyDescent="0.2">
      <c r="A3" s="2"/>
      <c r="B3" s="213" t="s">
        <v>6</v>
      </c>
      <c r="C3" s="213"/>
      <c r="D3" s="3"/>
      <c r="E3" s="213" t="s">
        <v>7</v>
      </c>
      <c r="F3" s="213"/>
      <c r="G3" s="4"/>
      <c r="H3" s="20"/>
      <c r="I3" s="20"/>
    </row>
    <row r="4" spans="1:9" ht="51" x14ac:dyDescent="0.2">
      <c r="A4" s="21" t="s">
        <v>0</v>
      </c>
      <c r="B4" s="21" t="s">
        <v>8</v>
      </c>
      <c r="C4" s="21" t="s">
        <v>1</v>
      </c>
      <c r="D4" s="5" t="s">
        <v>50</v>
      </c>
      <c r="E4" s="21" t="s">
        <v>9</v>
      </c>
      <c r="F4" s="5" t="s">
        <v>51</v>
      </c>
      <c r="G4" s="1"/>
    </row>
    <row r="5" spans="1:9" s="85" customFormat="1" x14ac:dyDescent="0.2">
      <c r="A5" s="85" t="s">
        <v>2</v>
      </c>
      <c r="D5" s="167" t="e">
        <f>B5/C5</f>
        <v>#DIV/0!</v>
      </c>
      <c r="E5" s="193">
        <f>'Total, Dissolved Nutrients'!T103</f>
        <v>9.92E-3</v>
      </c>
      <c r="F5" s="88">
        <f>'Total, Dissolved Nutrients'!Z103</f>
        <v>4.9331938679738876</v>
      </c>
      <c r="G5" s="167"/>
    </row>
    <row r="6" spans="1:9" s="85" customFormat="1" x14ac:dyDescent="0.2">
      <c r="A6" s="85" t="s">
        <v>3</v>
      </c>
      <c r="D6" s="167" t="e">
        <f t="shared" ref="D6:D9" si="0">B6/C6</f>
        <v>#DIV/0!</v>
      </c>
      <c r="E6" s="193">
        <f>'Total, Dissolved Nutrients'!X103</f>
        <v>8.5200000000000012E-2</v>
      </c>
      <c r="F6" s="88">
        <f>'Total, Dissolved Nutrients'!AD103</f>
        <v>5.4523169399817508</v>
      </c>
      <c r="G6" s="167"/>
    </row>
    <row r="7" spans="1:9" s="85" customFormat="1" x14ac:dyDescent="0.2">
      <c r="A7" s="85" t="s">
        <v>4</v>
      </c>
      <c r="D7" s="167" t="e">
        <f t="shared" si="0"/>
        <v>#DIV/0!</v>
      </c>
      <c r="E7" s="193">
        <f>'Total, Dissolved Nutrients'!U103</f>
        <v>4.5599999999999998E-3</v>
      </c>
      <c r="F7" s="88">
        <f>'Total, Dissolved Nutrients'!AA103</f>
        <v>3.3180959757320783</v>
      </c>
      <c r="G7" s="167"/>
    </row>
    <row r="8" spans="1:9" s="85" customFormat="1" x14ac:dyDescent="0.2">
      <c r="A8" s="85" t="s">
        <v>5</v>
      </c>
      <c r="D8" s="167" t="e">
        <f t="shared" si="0"/>
        <v>#DIV/0!</v>
      </c>
      <c r="E8" s="193">
        <f>'Total, Dissolved Nutrients'!V103</f>
        <v>5.2439999999999952E-3</v>
      </c>
      <c r="F8" s="88">
        <f>'Total, Dissolved Nutrients'!AB103</f>
        <v>9.4620280321880141</v>
      </c>
      <c r="G8" s="167"/>
    </row>
    <row r="9" spans="1:9" s="85" customFormat="1" x14ac:dyDescent="0.2">
      <c r="A9" s="85" t="s">
        <v>52</v>
      </c>
      <c r="D9" s="167" t="e">
        <f t="shared" si="0"/>
        <v>#DIV/0!</v>
      </c>
      <c r="E9" s="193">
        <f>'Total, Dissolved Nutrients'!W103</f>
        <v>3.8000000000000035E-3</v>
      </c>
      <c r="F9" s="88">
        <f>'Total, Dissolved Nutrients'!AC103</f>
        <v>0.91998535061349462</v>
      </c>
      <c r="G9" s="167"/>
    </row>
    <row r="10" spans="1:9" s="85" customFormat="1" x14ac:dyDescent="0.2">
      <c r="A10" s="26" t="s">
        <v>107</v>
      </c>
      <c r="D10" s="167"/>
      <c r="E10" s="193">
        <f>TPCN!N15</f>
        <v>0.16266666666666676</v>
      </c>
      <c r="F10" s="88">
        <f>TPCN!Q15</f>
        <v>9.4749171050929615</v>
      </c>
      <c r="G10" s="167"/>
    </row>
    <row r="11" spans="1:9" s="85" customFormat="1" x14ac:dyDescent="0.2">
      <c r="A11" s="26" t="s">
        <v>108</v>
      </c>
      <c r="D11" s="167"/>
      <c r="E11" s="193">
        <f>TPCN!O15</f>
        <v>3.0999999999999996E-2</v>
      </c>
      <c r="F11" s="170">
        <f>TPCN!R15</f>
        <v>10.46149751904418</v>
      </c>
      <c r="G11" s="167"/>
    </row>
    <row r="12" spans="1:9" s="85" customFormat="1" x14ac:dyDescent="0.2">
      <c r="A12" s="26" t="s">
        <v>45</v>
      </c>
      <c r="C12" s="168"/>
      <c r="D12" s="167" t="e">
        <f>B12/C12</f>
        <v>#DIV/0!</v>
      </c>
      <c r="E12" s="193">
        <f>(Chlorophyll!L53)/1000</f>
        <v>2.4519999999999998E-3</v>
      </c>
      <c r="F12" s="170">
        <f>Chlorophyll!N53</f>
        <v>11.056723535830493</v>
      </c>
      <c r="G12" s="167"/>
    </row>
    <row r="13" spans="1:9" s="85" customFormat="1" x14ac:dyDescent="0.2">
      <c r="A13" s="125" t="s">
        <v>110</v>
      </c>
      <c r="B13" s="169"/>
      <c r="C13" s="169"/>
      <c r="D13" s="169"/>
      <c r="E13" s="194">
        <f>BOD!O85</f>
        <v>0.50707317073170732</v>
      </c>
      <c r="F13" s="171">
        <f>BOD!R85</f>
        <v>11.176804414386895</v>
      </c>
    </row>
    <row r="14" spans="1:9" s="85" customFormat="1" x14ac:dyDescent="0.2">
      <c r="A14" s="125" t="s">
        <v>111</v>
      </c>
      <c r="B14" s="169"/>
      <c r="C14" s="169"/>
      <c r="D14" s="169"/>
      <c r="E14" s="194">
        <f>BOD!P85</f>
        <v>0.64560975609756099</v>
      </c>
      <c r="F14" s="171">
        <f>BOD!S85</f>
        <v>15.105370278362585</v>
      </c>
    </row>
    <row r="15" spans="1:9" s="85" customFormat="1" x14ac:dyDescent="0.2">
      <c r="A15" s="125" t="s">
        <v>109</v>
      </c>
      <c r="B15" s="169"/>
      <c r="C15" s="169"/>
      <c r="D15" s="169"/>
      <c r="E15" s="194">
        <f>DOC!K15</f>
        <v>0.16500000000000034</v>
      </c>
      <c r="F15" s="208">
        <f>DOC!L15</f>
        <v>2.9106650297388748</v>
      </c>
    </row>
    <row r="16" spans="1:9" s="85" customFormat="1" x14ac:dyDescent="0.2">
      <c r="A16" s="125"/>
      <c r="B16" s="169"/>
      <c r="C16" s="169"/>
      <c r="D16" s="169"/>
      <c r="E16" s="194"/>
      <c r="F16" s="208"/>
    </row>
  </sheetData>
  <customSheetViews>
    <customSheetView guid="{C9078FBD-2AEE-4952-BEEE-743CCB46A146}">
      <selection activeCell="H4" sqref="H4"/>
      <pageMargins left="0.78" right="0.18" top="1" bottom="0.66" header="0.5" footer="0.5"/>
      <pageSetup scale="85" orientation="portrait" r:id="rId1"/>
      <headerFooter alignWithMargins="0"/>
    </customSheetView>
  </customSheetViews>
  <mergeCells count="4">
    <mergeCell ref="A2:F2"/>
    <mergeCell ref="B3:C3"/>
    <mergeCell ref="E3:F3"/>
    <mergeCell ref="A1:F1"/>
  </mergeCells>
  <phoneticPr fontId="0" type="noConversion"/>
  <pageMargins left="0.78" right="0.18" top="1" bottom="0.66" header="0.5" footer="0.5"/>
  <pageSetup scale="85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105"/>
  <sheetViews>
    <sheetView topLeftCell="R1" zoomScale="115" zoomScaleNormal="115" workbookViewId="0">
      <pane ySplit="1" topLeftCell="A80" activePane="bottomLeft" state="frozen"/>
      <selection activeCell="B1" sqref="B1"/>
      <selection pane="bottomLeft" activeCell="R115" sqref="R115"/>
    </sheetView>
  </sheetViews>
  <sheetFormatPr defaultColWidth="9.140625" defaultRowHeight="12.75" x14ac:dyDescent="0.2"/>
  <cols>
    <col min="1" max="1" width="10.5703125" style="11" bestFit="1" customWidth="1"/>
    <col min="2" max="2" width="11.28515625" style="57" bestFit="1" customWidth="1"/>
    <col min="3" max="3" width="7.28515625" style="11" customWidth="1"/>
    <col min="4" max="4" width="17" style="11" customWidth="1"/>
    <col min="5" max="5" width="9.140625" style="11"/>
    <col min="6" max="6" width="1" style="18" bestFit="1" customWidth="1"/>
    <col min="7" max="7" width="11" style="18" customWidth="1"/>
    <col min="8" max="8" width="1" style="18" bestFit="1" customWidth="1"/>
    <col min="9" max="9" width="13.85546875" style="18" bestFit="1" customWidth="1"/>
    <col min="10" max="10" width="2.140625" style="18" customWidth="1"/>
    <col min="11" max="11" width="12" style="18" customWidth="1"/>
    <col min="12" max="12" width="2.7109375" style="18" customWidth="1"/>
    <col min="13" max="13" width="15.28515625" style="18" customWidth="1"/>
    <col min="14" max="14" width="1" style="18" bestFit="1" customWidth="1"/>
    <col min="15" max="15" width="12.42578125" style="18" customWidth="1"/>
    <col min="16" max="16" width="9.140625" style="10" customWidth="1"/>
    <col min="17" max="17" width="11.7109375" style="47" customWidth="1"/>
    <col min="18" max="18" width="16.5703125" customWidth="1"/>
    <col min="19" max="19" width="8.42578125" style="10" customWidth="1"/>
    <col min="20" max="20" width="11.28515625" style="10" customWidth="1"/>
    <col min="21" max="21" width="13.7109375" style="10" customWidth="1"/>
    <col min="22" max="22" width="10.7109375" style="10" customWidth="1"/>
    <col min="23" max="23" width="10" style="10" customWidth="1"/>
    <col min="24" max="24" width="10.7109375" style="10" customWidth="1"/>
    <col min="25" max="25" width="5.5703125" style="10" bestFit="1" customWidth="1"/>
    <col min="26" max="26" width="12.7109375" style="51" customWidth="1"/>
    <col min="27" max="27" width="13.7109375" style="10" customWidth="1"/>
    <col min="28" max="28" width="11" style="10" customWidth="1"/>
    <col min="29" max="29" width="9.85546875" style="10" customWidth="1"/>
    <col min="30" max="30" width="8.42578125" style="10" customWidth="1"/>
    <col min="31" max="37" width="9.140625" style="10"/>
    <col min="38" max="16384" width="9.140625" style="11"/>
  </cols>
  <sheetData>
    <row r="1" spans="1:30" s="23" customFormat="1" ht="45" x14ac:dyDescent="0.2">
      <c r="A1" s="29" t="s">
        <v>13</v>
      </c>
      <c r="B1" s="56" t="s">
        <v>11</v>
      </c>
      <c r="C1" s="29" t="s">
        <v>10</v>
      </c>
      <c r="D1" s="29" t="s">
        <v>69</v>
      </c>
      <c r="E1" s="29" t="s">
        <v>12</v>
      </c>
      <c r="F1" s="37"/>
      <c r="G1" s="30" t="s">
        <v>36</v>
      </c>
      <c r="H1" s="38"/>
      <c r="I1" s="30" t="s">
        <v>37</v>
      </c>
      <c r="J1" s="39"/>
      <c r="K1" s="31" t="s">
        <v>38</v>
      </c>
      <c r="L1" s="40"/>
      <c r="M1" s="30" t="s">
        <v>39</v>
      </c>
      <c r="N1" s="39"/>
      <c r="O1" s="32" t="s">
        <v>40</v>
      </c>
      <c r="P1" s="40"/>
      <c r="Q1" s="44" t="s">
        <v>67</v>
      </c>
      <c r="R1" s="44" t="s">
        <v>68</v>
      </c>
      <c r="T1" s="48" t="s">
        <v>53</v>
      </c>
      <c r="U1" s="48" t="s">
        <v>54</v>
      </c>
      <c r="V1" s="49" t="s">
        <v>55</v>
      </c>
      <c r="W1" s="48" t="s">
        <v>56</v>
      </c>
      <c r="X1" s="50" t="s">
        <v>57</v>
      </c>
      <c r="Z1" s="50" t="s">
        <v>58</v>
      </c>
      <c r="AA1" s="48" t="s">
        <v>59</v>
      </c>
      <c r="AB1" s="49" t="s">
        <v>60</v>
      </c>
      <c r="AC1" s="48" t="s">
        <v>61</v>
      </c>
      <c r="AD1" s="50" t="s">
        <v>62</v>
      </c>
    </row>
    <row r="2" spans="1:30" s="97" customFormat="1" x14ac:dyDescent="0.2">
      <c r="A2" s="82">
        <v>41344</v>
      </c>
      <c r="B2" s="154">
        <v>0.39583333333333331</v>
      </c>
      <c r="C2" s="45" t="s">
        <v>70</v>
      </c>
      <c r="D2" s="155">
        <v>11488495</v>
      </c>
      <c r="E2" s="45" t="s">
        <v>19</v>
      </c>
      <c r="F2" s="45"/>
      <c r="G2" s="121">
        <v>0.77600000000000002</v>
      </c>
      <c r="H2" s="98" t="s">
        <v>14</v>
      </c>
      <c r="I2" s="98" t="s">
        <v>15</v>
      </c>
      <c r="J2" s="91" t="s">
        <v>14</v>
      </c>
      <c r="K2" s="98" t="s">
        <v>15</v>
      </c>
      <c r="L2" s="91"/>
      <c r="M2" s="98" t="s">
        <v>15</v>
      </c>
      <c r="N2" s="91" t="s">
        <v>14</v>
      </c>
      <c r="O2" s="114">
        <v>3.09</v>
      </c>
      <c r="P2" s="92"/>
      <c r="Q2" s="47"/>
      <c r="R2" s="93"/>
      <c r="S2" s="94"/>
      <c r="T2" s="116">
        <f>ABS(G3-G2)</f>
        <v>0</v>
      </c>
      <c r="U2" s="98" t="s">
        <v>15</v>
      </c>
      <c r="V2" s="98" t="s">
        <v>15</v>
      </c>
      <c r="W2" s="98" t="s">
        <v>15</v>
      </c>
      <c r="X2" s="94">
        <f>ABS(O3-O2)</f>
        <v>3.0000000000000249E-2</v>
      </c>
      <c r="Y2" s="94"/>
      <c r="Z2" s="96">
        <f>T2/AVERAGE(G2,G3)*100</f>
        <v>0</v>
      </c>
      <c r="AA2" s="94"/>
      <c r="AB2" s="94"/>
      <c r="AC2" s="94"/>
      <c r="AD2" s="96">
        <f>X2/AVERAGE(O2,O3)*100</f>
        <v>0.96618357487923501</v>
      </c>
    </row>
    <row r="3" spans="1:30" s="97" customFormat="1" x14ac:dyDescent="0.2">
      <c r="A3" s="82">
        <v>41344</v>
      </c>
      <c r="B3" s="154">
        <v>0.39652777777777781</v>
      </c>
      <c r="C3" s="45" t="s">
        <v>70</v>
      </c>
      <c r="D3" s="155">
        <v>11488495</v>
      </c>
      <c r="E3" s="45" t="s">
        <v>17</v>
      </c>
      <c r="F3" s="45"/>
      <c r="G3" s="121">
        <v>0.77600000000000002</v>
      </c>
      <c r="H3" s="98" t="s">
        <v>14</v>
      </c>
      <c r="I3" s="98" t="s">
        <v>15</v>
      </c>
      <c r="J3" s="91" t="s">
        <v>14</v>
      </c>
      <c r="K3" s="98" t="s">
        <v>15</v>
      </c>
      <c r="L3" s="91"/>
      <c r="M3" s="98" t="s">
        <v>15</v>
      </c>
      <c r="N3" s="91" t="s">
        <v>14</v>
      </c>
      <c r="O3" s="114">
        <v>3.12</v>
      </c>
      <c r="P3" s="45"/>
      <c r="Q3" s="45">
        <v>1</v>
      </c>
      <c r="R3" s="85"/>
      <c r="S3" s="94"/>
      <c r="T3" s="94"/>
      <c r="U3" s="98" t="s">
        <v>15</v>
      </c>
      <c r="V3" s="98" t="s">
        <v>15</v>
      </c>
      <c r="W3" s="98" t="s">
        <v>15</v>
      </c>
      <c r="X3" s="94"/>
      <c r="Y3" s="94"/>
      <c r="Z3" s="116"/>
      <c r="AA3" s="94"/>
      <c r="AB3" s="94"/>
      <c r="AC3" s="94"/>
      <c r="AD3" s="94"/>
    </row>
    <row r="4" spans="1:30" s="97" customFormat="1" x14ac:dyDescent="0.2">
      <c r="A4" s="82">
        <v>41344</v>
      </c>
      <c r="B4" s="154">
        <v>0.39583333333333331</v>
      </c>
      <c r="C4" s="45" t="s">
        <v>70</v>
      </c>
      <c r="D4" s="155">
        <v>11488495</v>
      </c>
      <c r="E4" s="45" t="s">
        <v>19</v>
      </c>
      <c r="F4" s="45"/>
      <c r="G4" s="98" t="s">
        <v>15</v>
      </c>
      <c r="H4" s="98" t="s">
        <v>14</v>
      </c>
      <c r="I4" s="88">
        <v>0.33800000000000002</v>
      </c>
      <c r="J4" s="100" t="s">
        <v>14</v>
      </c>
      <c r="K4" s="88">
        <v>2.01E-2</v>
      </c>
      <c r="L4" s="100" t="s">
        <v>16</v>
      </c>
      <c r="M4" s="121">
        <v>0.01</v>
      </c>
      <c r="N4" s="91" t="s">
        <v>14</v>
      </c>
      <c r="O4" s="98" t="s">
        <v>15</v>
      </c>
      <c r="P4" s="45"/>
      <c r="Q4" s="45"/>
      <c r="R4" s="85"/>
      <c r="S4" s="94"/>
      <c r="T4" s="98" t="s">
        <v>15</v>
      </c>
      <c r="U4" s="173">
        <f>ABS(I5-I4)</f>
        <v>3.0000000000000027E-3</v>
      </c>
      <c r="V4" s="116">
        <f>ABS(K5-K4)</f>
        <v>5.2999999999999992E-3</v>
      </c>
      <c r="W4" s="116">
        <f>ABS(M5-M4)</f>
        <v>0</v>
      </c>
      <c r="X4" s="98" t="s">
        <v>15</v>
      </c>
      <c r="Y4" s="94"/>
      <c r="Z4" s="99"/>
      <c r="AA4" s="96">
        <f>U4/AVERAGE(I4,I5)*100</f>
        <v>0.89153046062407193</v>
      </c>
      <c r="AB4" s="176">
        <f>V4/AVERAGE(K4,K5)*100</f>
        <v>30.372492836676212</v>
      </c>
      <c r="AC4" s="96">
        <f>W4/AVERAGE(M4,M5)*100</f>
        <v>0</v>
      </c>
      <c r="AD4" s="94"/>
    </row>
    <row r="5" spans="1:30" s="97" customFormat="1" x14ac:dyDescent="0.2">
      <c r="A5" s="82">
        <v>41344</v>
      </c>
      <c r="B5" s="154">
        <v>0.39652777777777781</v>
      </c>
      <c r="C5" s="45" t="s">
        <v>70</v>
      </c>
      <c r="D5" s="155">
        <v>11488495</v>
      </c>
      <c r="E5" s="45" t="s">
        <v>17</v>
      </c>
      <c r="F5" s="45"/>
      <c r="G5" s="98" t="s">
        <v>15</v>
      </c>
      <c r="H5" s="98" t="s">
        <v>14</v>
      </c>
      <c r="I5" s="88">
        <v>0.33500000000000002</v>
      </c>
      <c r="J5" s="100" t="s">
        <v>14</v>
      </c>
      <c r="K5" s="88">
        <v>1.4800000000000001E-2</v>
      </c>
      <c r="L5" s="100" t="s">
        <v>16</v>
      </c>
      <c r="M5" s="121">
        <v>0.01</v>
      </c>
      <c r="N5" s="91" t="s">
        <v>14</v>
      </c>
      <c r="O5" s="98" t="s">
        <v>15</v>
      </c>
      <c r="P5" s="94"/>
      <c r="Q5" s="45"/>
      <c r="R5" s="142">
        <v>1</v>
      </c>
      <c r="S5" s="94"/>
      <c r="T5" s="98"/>
      <c r="U5" s="98"/>
      <c r="V5" s="98"/>
      <c r="W5" s="98"/>
      <c r="X5" s="98"/>
      <c r="Y5" s="94"/>
      <c r="Z5" s="116"/>
      <c r="AA5" s="94"/>
      <c r="AB5" s="94"/>
      <c r="AC5" s="101"/>
      <c r="AD5" s="101"/>
    </row>
    <row r="6" spans="1:30" s="97" customFormat="1" x14ac:dyDescent="0.2">
      <c r="A6" s="156">
        <v>41401</v>
      </c>
      <c r="B6" s="157">
        <v>0.38194444444444442</v>
      </c>
      <c r="C6" s="45" t="s">
        <v>70</v>
      </c>
      <c r="D6" s="155">
        <v>11488495</v>
      </c>
      <c r="E6" s="45" t="s">
        <v>19</v>
      </c>
      <c r="F6" s="115"/>
      <c r="G6" s="158">
        <v>0.26800000000000002</v>
      </c>
      <c r="H6" s="91"/>
      <c r="I6" s="91" t="s">
        <v>15</v>
      </c>
      <c r="J6" s="91"/>
      <c r="K6" s="91" t="s">
        <v>15</v>
      </c>
      <c r="L6" s="91"/>
      <c r="M6" s="91" t="s">
        <v>15</v>
      </c>
      <c r="N6" s="91"/>
      <c r="O6" s="158">
        <v>1.01</v>
      </c>
      <c r="P6" s="92"/>
      <c r="Q6" s="45"/>
      <c r="R6" s="93"/>
      <c r="S6" s="94"/>
      <c r="T6" s="173">
        <f>ABS(G7-G6)</f>
        <v>2.0000000000000018E-3</v>
      </c>
      <c r="U6" s="98" t="s">
        <v>15</v>
      </c>
      <c r="V6" s="98" t="s">
        <v>15</v>
      </c>
      <c r="W6" s="98" t="s">
        <v>15</v>
      </c>
      <c r="X6" s="94">
        <f>ABS(O7-O6)</f>
        <v>3.0000000000000027E-2</v>
      </c>
      <c r="Y6" s="94"/>
      <c r="Z6" s="96">
        <f t="shared" ref="Z6" si="0">T6/AVERAGE(G6,G7)*100</f>
        <v>0.74349442379182218</v>
      </c>
      <c r="AA6" s="94"/>
      <c r="AB6" s="94"/>
      <c r="AC6" s="94"/>
      <c r="AD6" s="96">
        <f t="shared" ref="AD6" si="1">X6/AVERAGE(O6,O7)*100</f>
        <v>2.926829268292686</v>
      </c>
    </row>
    <row r="7" spans="1:30" s="97" customFormat="1" x14ac:dyDescent="0.2">
      <c r="A7" s="156">
        <v>41401</v>
      </c>
      <c r="B7" s="157">
        <v>0.38263888888888892</v>
      </c>
      <c r="C7" s="45" t="s">
        <v>70</v>
      </c>
      <c r="D7" s="155">
        <v>11488495</v>
      </c>
      <c r="E7" s="45" t="s">
        <v>17</v>
      </c>
      <c r="F7" s="45"/>
      <c r="G7" s="160">
        <v>0.27</v>
      </c>
      <c r="H7" s="98"/>
      <c r="I7" s="159" t="s">
        <v>15</v>
      </c>
      <c r="J7" s="91"/>
      <c r="K7" s="84" t="s">
        <v>15</v>
      </c>
      <c r="L7" s="91"/>
      <c r="M7" s="159" t="s">
        <v>15</v>
      </c>
      <c r="N7" s="91"/>
      <c r="O7" s="160">
        <v>1.04</v>
      </c>
      <c r="P7" s="45"/>
      <c r="Q7" s="45">
        <v>1</v>
      </c>
      <c r="R7" s="142"/>
      <c r="S7" s="94"/>
      <c r="T7" s="94" t="s">
        <v>15</v>
      </c>
      <c r="U7" s="98" t="s">
        <v>15</v>
      </c>
      <c r="V7" s="98" t="s">
        <v>15</v>
      </c>
      <c r="W7" s="98" t="s">
        <v>15</v>
      </c>
      <c r="X7" s="94"/>
      <c r="Y7" s="94"/>
      <c r="Z7" s="116"/>
      <c r="AA7" s="94"/>
      <c r="AB7" s="94"/>
      <c r="AC7" s="94"/>
      <c r="AD7" s="94"/>
    </row>
    <row r="8" spans="1:30" s="97" customFormat="1" x14ac:dyDescent="0.2">
      <c r="A8" s="156">
        <v>41401</v>
      </c>
      <c r="B8" s="157">
        <v>0.38194444444444442</v>
      </c>
      <c r="C8" s="45" t="s">
        <v>70</v>
      </c>
      <c r="D8" s="155">
        <v>11488495</v>
      </c>
      <c r="E8" s="45" t="s">
        <v>19</v>
      </c>
      <c r="F8" s="115"/>
      <c r="G8" s="91" t="s">
        <v>15</v>
      </c>
      <c r="H8" s="91"/>
      <c r="I8" s="158">
        <v>0.20200000000000001</v>
      </c>
      <c r="J8" s="91"/>
      <c r="K8" s="158">
        <v>9.6000000000000002E-2</v>
      </c>
      <c r="L8" s="91"/>
      <c r="M8" s="158">
        <v>0.161</v>
      </c>
      <c r="N8" s="91"/>
      <c r="O8" s="158" t="s">
        <v>15</v>
      </c>
      <c r="P8" s="45"/>
      <c r="Q8" s="45"/>
      <c r="R8" s="93"/>
      <c r="S8" s="94"/>
      <c r="T8" s="98" t="s">
        <v>15</v>
      </c>
      <c r="U8" s="116">
        <f>ABS(I9-I8)</f>
        <v>1.2999999999999984E-2</v>
      </c>
      <c r="V8" s="116">
        <f>ABS(K9-K8)</f>
        <v>8.9999999999999941E-3</v>
      </c>
      <c r="W8" s="173">
        <f>ABS(M9-M8)</f>
        <v>3.0000000000000027E-3</v>
      </c>
      <c r="X8" s="98" t="s">
        <v>15</v>
      </c>
      <c r="Y8" s="94"/>
      <c r="Z8" s="99"/>
      <c r="AA8" s="96">
        <f t="shared" ref="AA8" si="2">U8/AVERAGE(I8,I9)*100</f>
        <v>6.2350119904076653</v>
      </c>
      <c r="AB8" s="96">
        <f t="shared" ref="AB8" si="3">V8/AVERAGE(K8,K9)*100</f>
        <v>8.9552238805970088</v>
      </c>
      <c r="AC8" s="96">
        <f t="shared" ref="AC8" si="4">W8/AVERAGE(M8,M9)*100</f>
        <v>1.8461538461538478</v>
      </c>
      <c r="AD8" s="94"/>
    </row>
    <row r="9" spans="1:30" s="97" customFormat="1" x14ac:dyDescent="0.2">
      <c r="A9" s="156">
        <v>41401</v>
      </c>
      <c r="B9" s="157">
        <v>0.38263888888888892</v>
      </c>
      <c r="C9" s="45" t="s">
        <v>70</v>
      </c>
      <c r="D9" s="155">
        <v>11488495</v>
      </c>
      <c r="E9" s="45" t="s">
        <v>17</v>
      </c>
      <c r="F9" s="45"/>
      <c r="G9" s="159" t="s">
        <v>15</v>
      </c>
      <c r="H9" s="98"/>
      <c r="I9" s="160">
        <v>0.215</v>
      </c>
      <c r="J9" s="91"/>
      <c r="K9" s="158">
        <v>0.105</v>
      </c>
      <c r="L9" s="91"/>
      <c r="M9" s="160">
        <v>0.16400000000000001</v>
      </c>
      <c r="N9" s="91"/>
      <c r="O9" s="160" t="s">
        <v>15</v>
      </c>
      <c r="P9" s="102"/>
      <c r="Q9" s="45"/>
      <c r="R9" s="142">
        <v>1</v>
      </c>
      <c r="S9" s="94"/>
      <c r="T9" s="98"/>
      <c r="U9" s="98"/>
      <c r="V9" s="98"/>
      <c r="W9" s="98"/>
      <c r="X9" s="98"/>
      <c r="Y9" s="94"/>
      <c r="Z9" s="116"/>
      <c r="AA9" s="94"/>
      <c r="AB9" s="94"/>
      <c r="AC9" s="101"/>
      <c r="AD9" s="101"/>
    </row>
    <row r="10" spans="1:30" s="97" customFormat="1" x14ac:dyDescent="0.2">
      <c r="A10" s="161">
        <v>41429</v>
      </c>
      <c r="B10" s="157">
        <v>0.36805555555555558</v>
      </c>
      <c r="C10" s="45" t="s">
        <v>70</v>
      </c>
      <c r="D10" s="155">
        <v>11488495</v>
      </c>
      <c r="E10" s="45" t="s">
        <v>19</v>
      </c>
      <c r="F10" s="115"/>
      <c r="G10" s="158">
        <v>0.27900000000000003</v>
      </c>
      <c r="H10" s="91"/>
      <c r="I10" s="91" t="s">
        <v>15</v>
      </c>
      <c r="J10" s="91"/>
      <c r="K10" s="91" t="s">
        <v>15</v>
      </c>
      <c r="L10" s="91"/>
      <c r="M10" s="91" t="s">
        <v>15</v>
      </c>
      <c r="N10" s="91"/>
      <c r="O10" s="158">
        <v>0.96899999999999997</v>
      </c>
      <c r="P10" s="92"/>
      <c r="Q10" s="45"/>
      <c r="R10" s="93"/>
      <c r="S10" s="94"/>
      <c r="T10" s="94">
        <f>ABS(G11-G10)</f>
        <v>1.2000000000000011E-2</v>
      </c>
      <c r="U10" s="98" t="s">
        <v>15</v>
      </c>
      <c r="V10" s="98" t="s">
        <v>15</v>
      </c>
      <c r="W10" s="98" t="s">
        <v>15</v>
      </c>
      <c r="X10" s="116">
        <f>ABS(O11-O10)</f>
        <v>0.23099999999999998</v>
      </c>
      <c r="Y10" s="94"/>
      <c r="Z10" s="96">
        <f t="shared" ref="Z10" si="5">T10/AVERAGE(G10,G11)*100</f>
        <v>4.3956043956043995</v>
      </c>
      <c r="AA10" s="94"/>
      <c r="AB10" s="94"/>
      <c r="AC10" s="94"/>
      <c r="AD10" s="95">
        <f>X10/AVERAGE(O10,O11)*100</f>
        <v>21.300138312586444</v>
      </c>
    </row>
    <row r="11" spans="1:30" s="97" customFormat="1" x14ac:dyDescent="0.2">
      <c r="A11" s="161">
        <v>41429</v>
      </c>
      <c r="B11" s="157">
        <v>0.36874999999999997</v>
      </c>
      <c r="C11" s="45" t="s">
        <v>70</v>
      </c>
      <c r="D11" s="155">
        <v>11488495</v>
      </c>
      <c r="E11" s="45" t="s">
        <v>17</v>
      </c>
      <c r="F11" s="45"/>
      <c r="G11" s="160">
        <v>0.26700000000000002</v>
      </c>
      <c r="H11" s="98"/>
      <c r="I11" s="159" t="s">
        <v>15</v>
      </c>
      <c r="J11" s="91"/>
      <c r="K11" s="84" t="s">
        <v>15</v>
      </c>
      <c r="L11" s="91"/>
      <c r="M11" s="159" t="s">
        <v>15</v>
      </c>
      <c r="N11" s="91"/>
      <c r="O11" s="160">
        <v>1.2</v>
      </c>
      <c r="P11" s="45"/>
      <c r="Q11" s="45">
        <v>1</v>
      </c>
      <c r="R11" s="142"/>
      <c r="S11" s="94"/>
      <c r="T11" s="94"/>
      <c r="U11" s="98" t="s">
        <v>15</v>
      </c>
      <c r="V11" s="98" t="s">
        <v>15</v>
      </c>
      <c r="W11" s="98" t="s">
        <v>15</v>
      </c>
      <c r="X11" s="94"/>
      <c r="Y11" s="94"/>
      <c r="Z11" s="116"/>
      <c r="AA11" s="94"/>
      <c r="AB11" s="94"/>
      <c r="AC11" s="94"/>
      <c r="AD11" s="94"/>
    </row>
    <row r="12" spans="1:30" s="97" customFormat="1" x14ac:dyDescent="0.2">
      <c r="A12" s="161">
        <v>41429</v>
      </c>
      <c r="B12" s="157">
        <v>0.36805555555555558</v>
      </c>
      <c r="C12" s="45" t="s">
        <v>70</v>
      </c>
      <c r="D12" s="155">
        <v>11488495</v>
      </c>
      <c r="E12" s="45" t="s">
        <v>19</v>
      </c>
      <c r="F12" s="115"/>
      <c r="G12" s="91" t="s">
        <v>15</v>
      </c>
      <c r="H12" s="91"/>
      <c r="I12" s="158">
        <v>0.21299999999999999</v>
      </c>
      <c r="J12" s="91"/>
      <c r="K12" s="158">
        <v>4.58E-2</v>
      </c>
      <c r="L12" s="91" t="s">
        <v>16</v>
      </c>
      <c r="M12" s="158">
        <v>0.1</v>
      </c>
      <c r="N12" s="91"/>
      <c r="O12" s="91" t="s">
        <v>15</v>
      </c>
      <c r="P12" s="45"/>
      <c r="Q12" s="45"/>
      <c r="R12" s="93"/>
      <c r="S12" s="94"/>
      <c r="T12" s="98" t="s">
        <v>15</v>
      </c>
      <c r="U12" s="116">
        <f>ABS(I13-I12)</f>
        <v>7.0000000000000062E-3</v>
      </c>
      <c r="V12" s="173">
        <f>ABS(K13-K12)</f>
        <v>8.000000000000021E-4</v>
      </c>
      <c r="W12" s="116">
        <f>ABS(M13-M12)</f>
        <v>0</v>
      </c>
      <c r="X12" s="98" t="s">
        <v>15</v>
      </c>
      <c r="Y12" s="94"/>
      <c r="Z12" s="99"/>
      <c r="AA12" s="96">
        <f t="shared" ref="AA12" si="6">U12/AVERAGE(I12,I13)*100</f>
        <v>3.2332563510392638</v>
      </c>
      <c r="AB12" s="96">
        <f t="shared" ref="AB12" si="7">V12/AVERAGE(K12,K13)*100</f>
        <v>1.7621145374449385</v>
      </c>
      <c r="AC12" s="96">
        <f t="shared" ref="AC12" si="8">W12/AVERAGE(M12,M13)*100</f>
        <v>0</v>
      </c>
      <c r="AD12" s="94"/>
    </row>
    <row r="13" spans="1:30" s="97" customFormat="1" x14ac:dyDescent="0.2">
      <c r="A13" s="161">
        <v>41429</v>
      </c>
      <c r="B13" s="157">
        <v>0.36874999999999997</v>
      </c>
      <c r="C13" s="45" t="s">
        <v>70</v>
      </c>
      <c r="D13" s="155">
        <v>11488495</v>
      </c>
      <c r="E13" s="45" t="s">
        <v>17</v>
      </c>
      <c r="F13" s="45"/>
      <c r="G13" s="159" t="s">
        <v>15</v>
      </c>
      <c r="H13" s="98"/>
      <c r="I13" s="160">
        <v>0.22</v>
      </c>
      <c r="J13" s="91"/>
      <c r="K13" s="158">
        <v>4.4999999999999998E-2</v>
      </c>
      <c r="L13" s="91" t="s">
        <v>16</v>
      </c>
      <c r="M13" s="160">
        <v>0.1</v>
      </c>
      <c r="N13" s="91"/>
      <c r="O13" s="160" t="s">
        <v>15</v>
      </c>
      <c r="P13" s="102"/>
      <c r="Q13" s="45"/>
      <c r="R13" s="142">
        <v>1</v>
      </c>
      <c r="S13" s="94"/>
      <c r="T13" s="98"/>
      <c r="U13" s="98"/>
      <c r="V13" s="98"/>
      <c r="W13" s="98"/>
      <c r="X13" s="98"/>
      <c r="Y13" s="94"/>
      <c r="Z13" s="116"/>
      <c r="AA13" s="94"/>
      <c r="AB13" s="94"/>
      <c r="AC13" s="101"/>
      <c r="AD13" s="101"/>
    </row>
    <row r="14" spans="1:30" s="97" customFormat="1" x14ac:dyDescent="0.2">
      <c r="A14" s="162">
        <v>41457</v>
      </c>
      <c r="B14" s="157">
        <v>0.43958333333333338</v>
      </c>
      <c r="C14" s="45" t="s">
        <v>70</v>
      </c>
      <c r="D14" s="155">
        <v>11488495</v>
      </c>
      <c r="E14" s="45" t="s">
        <v>19</v>
      </c>
      <c r="F14" s="100"/>
      <c r="G14" s="121">
        <v>0.52100000000000002</v>
      </c>
      <c r="H14" s="100"/>
      <c r="I14" s="100" t="s">
        <v>15</v>
      </c>
      <c r="J14" s="100"/>
      <c r="K14" s="97" t="s">
        <v>15</v>
      </c>
      <c r="L14" s="100"/>
      <c r="M14" s="100" t="s">
        <v>15</v>
      </c>
      <c r="N14" s="100"/>
      <c r="O14" s="121">
        <v>1.9</v>
      </c>
      <c r="P14" s="102"/>
      <c r="Q14" s="45"/>
      <c r="R14" s="142"/>
      <c r="S14" s="94"/>
      <c r="T14" s="94">
        <f>ABS(G15-G14)</f>
        <v>5.0000000000000044E-3</v>
      </c>
      <c r="U14" s="98" t="s">
        <v>15</v>
      </c>
      <c r="V14" s="98" t="s">
        <v>15</v>
      </c>
      <c r="W14" s="98" t="s">
        <v>15</v>
      </c>
      <c r="X14" s="94">
        <f>ABS(O15-O14)</f>
        <v>5.9999999999999831E-2</v>
      </c>
      <c r="Y14" s="94"/>
      <c r="Z14" s="96">
        <f t="shared" ref="Z14" si="9">T14/AVERAGE(G14,G15)*100</f>
        <v>0.96432015429122553</v>
      </c>
      <c r="AA14" s="94"/>
      <c r="AB14" s="94"/>
      <c r="AC14" s="94"/>
      <c r="AD14" s="96">
        <f t="shared" ref="AD14" si="10">X14/AVERAGE(O14,O15)*100</f>
        <v>3.2085561497326109</v>
      </c>
    </row>
    <row r="15" spans="1:30" s="97" customFormat="1" x14ac:dyDescent="0.2">
      <c r="A15" s="162">
        <v>41457</v>
      </c>
      <c r="B15" s="157">
        <v>0.44027777777777777</v>
      </c>
      <c r="C15" s="45" t="s">
        <v>70</v>
      </c>
      <c r="D15" s="155">
        <v>11488495</v>
      </c>
      <c r="E15" s="45" t="s">
        <v>17</v>
      </c>
      <c r="F15" s="100"/>
      <c r="G15" s="121">
        <v>0.51600000000000001</v>
      </c>
      <c r="H15" s="100"/>
      <c r="I15" s="100" t="s">
        <v>15</v>
      </c>
      <c r="J15" s="100"/>
      <c r="K15" s="97" t="s">
        <v>15</v>
      </c>
      <c r="L15" s="100"/>
      <c r="M15" s="100" t="s">
        <v>15</v>
      </c>
      <c r="N15" s="100"/>
      <c r="O15" s="114">
        <v>1.84</v>
      </c>
      <c r="P15" s="102"/>
      <c r="Q15" s="45">
        <v>1</v>
      </c>
      <c r="R15" s="142"/>
      <c r="S15" s="94"/>
      <c r="T15" s="94"/>
      <c r="U15" s="98" t="s">
        <v>15</v>
      </c>
      <c r="V15" s="98" t="s">
        <v>15</v>
      </c>
      <c r="W15" s="98" t="s">
        <v>15</v>
      </c>
      <c r="X15" s="94"/>
      <c r="Y15" s="94"/>
      <c r="Z15" s="116"/>
      <c r="AA15" s="94"/>
      <c r="AB15" s="94"/>
      <c r="AC15" s="94"/>
      <c r="AD15" s="94"/>
    </row>
    <row r="16" spans="1:30" s="97" customFormat="1" x14ac:dyDescent="0.2">
      <c r="A16" s="162">
        <v>41457</v>
      </c>
      <c r="B16" s="157">
        <v>0.43958333333333338</v>
      </c>
      <c r="C16" s="45" t="s">
        <v>70</v>
      </c>
      <c r="D16" s="155">
        <v>11488495</v>
      </c>
      <c r="E16" s="45" t="s">
        <v>19</v>
      </c>
      <c r="F16" s="100"/>
      <c r="G16" s="100" t="s">
        <v>15</v>
      </c>
      <c r="H16" s="100"/>
      <c r="I16" s="121">
        <v>0.45600000000000002</v>
      </c>
      <c r="J16" s="100"/>
      <c r="K16" s="121">
        <v>0.68300000000000005</v>
      </c>
      <c r="L16" s="100"/>
      <c r="M16" s="121">
        <v>1.4E-2</v>
      </c>
      <c r="N16" s="100"/>
      <c r="O16" s="100" t="s">
        <v>15</v>
      </c>
      <c r="P16" s="102"/>
      <c r="Q16" s="45"/>
      <c r="R16" s="142"/>
      <c r="S16" s="94"/>
      <c r="T16" s="98" t="s">
        <v>15</v>
      </c>
      <c r="U16" s="116">
        <f>ABS(I17-I16)</f>
        <v>0</v>
      </c>
      <c r="V16" s="94">
        <f>ABS(K17-K16)</f>
        <v>4.0000000000000036E-3</v>
      </c>
      <c r="W16" s="116">
        <f>ABS(M17-M16)</f>
        <v>0</v>
      </c>
      <c r="X16" s="98" t="s">
        <v>15</v>
      </c>
      <c r="Y16" s="94"/>
      <c r="Z16" s="99"/>
      <c r="AA16" s="96">
        <f t="shared" ref="AA16" si="11">U16/AVERAGE(I16,I17)*100</f>
        <v>0</v>
      </c>
      <c r="AB16" s="96">
        <f t="shared" ref="AB16" si="12">V16/AVERAGE(K16,K17)*100</f>
        <v>0.5873715124816451</v>
      </c>
      <c r="AC16" s="96">
        <f t="shared" ref="AC16" si="13">W16/AVERAGE(M16,M17)*100</f>
        <v>0</v>
      </c>
      <c r="AD16" s="94"/>
    </row>
    <row r="17" spans="1:33" s="97" customFormat="1" x14ac:dyDescent="0.2">
      <c r="A17" s="162">
        <v>41457</v>
      </c>
      <c r="B17" s="157">
        <v>0.44027777777777777</v>
      </c>
      <c r="C17" s="45" t="s">
        <v>70</v>
      </c>
      <c r="D17" s="155">
        <v>11488495</v>
      </c>
      <c r="E17" s="45" t="s">
        <v>17</v>
      </c>
      <c r="F17" s="100"/>
      <c r="G17" s="100" t="s">
        <v>15</v>
      </c>
      <c r="H17" s="100"/>
      <c r="I17" s="121">
        <v>0.45600000000000002</v>
      </c>
      <c r="J17" s="100"/>
      <c r="K17" s="121">
        <v>0.67900000000000005</v>
      </c>
      <c r="L17" s="100"/>
      <c r="M17" s="121">
        <v>1.4E-2</v>
      </c>
      <c r="N17" s="100"/>
      <c r="O17" s="100" t="s">
        <v>15</v>
      </c>
      <c r="P17" s="102"/>
      <c r="Q17" s="45"/>
      <c r="R17" s="142">
        <v>1</v>
      </c>
      <c r="S17" s="94"/>
      <c r="T17" s="98"/>
      <c r="U17" s="98"/>
      <c r="V17" s="98"/>
      <c r="W17" s="98"/>
      <c r="X17" s="98"/>
      <c r="Y17" s="94"/>
      <c r="Z17" s="116"/>
      <c r="AA17" s="94"/>
      <c r="AB17" s="94"/>
      <c r="AC17" s="101"/>
      <c r="AD17" s="101"/>
      <c r="AE17" s="94"/>
      <c r="AF17" s="94"/>
      <c r="AG17" s="94"/>
    </row>
    <row r="18" spans="1:33" s="97" customFormat="1" x14ac:dyDescent="0.2">
      <c r="A18" s="143">
        <v>41485</v>
      </c>
      <c r="B18" s="157">
        <v>0.37986111111111115</v>
      </c>
      <c r="C18" s="45" t="s">
        <v>70</v>
      </c>
      <c r="D18" s="155">
        <v>11488495</v>
      </c>
      <c r="E18" s="45" t="s">
        <v>19</v>
      </c>
      <c r="F18" s="115"/>
      <c r="G18" s="88">
        <v>0.28000000000000003</v>
      </c>
      <c r="H18" s="100"/>
      <c r="I18" s="91" t="s">
        <v>15</v>
      </c>
      <c r="J18" s="100"/>
      <c r="K18" s="91" t="s">
        <v>15</v>
      </c>
      <c r="L18" s="100"/>
      <c r="M18" s="91" t="s">
        <v>15</v>
      </c>
      <c r="N18" s="109"/>
      <c r="O18" s="85">
        <v>1.66</v>
      </c>
      <c r="P18" s="92"/>
      <c r="Q18" s="45"/>
      <c r="R18" s="93"/>
      <c r="S18" s="94"/>
      <c r="T18" s="94">
        <f>ABS(G19-G18)</f>
        <v>1.0000000000000009E-3</v>
      </c>
      <c r="U18" s="98" t="s">
        <v>15</v>
      </c>
      <c r="V18" s="98" t="s">
        <v>15</v>
      </c>
      <c r="W18" s="98" t="s">
        <v>15</v>
      </c>
      <c r="X18" s="94">
        <f>ABS(O19-O18)</f>
        <v>3.0000000000000027E-2</v>
      </c>
      <c r="Y18" s="94"/>
      <c r="Z18" s="96">
        <f>T18/AVERAGE(G18,G19)*100</f>
        <v>0.35778175313059063</v>
      </c>
      <c r="AA18" s="140"/>
      <c r="AB18" s="140"/>
      <c r="AC18" s="140"/>
      <c r="AD18" s="96">
        <f>X18/AVERAGE(O18,O19)*100</f>
        <v>1.7910447761194048</v>
      </c>
      <c r="AE18" s="94"/>
      <c r="AF18" s="94"/>
      <c r="AG18" s="94"/>
    </row>
    <row r="19" spans="1:33" s="97" customFormat="1" ht="12.75" customHeight="1" x14ac:dyDescent="0.2">
      <c r="A19" s="143">
        <v>41485</v>
      </c>
      <c r="B19" s="157">
        <v>0.38055555555555554</v>
      </c>
      <c r="C19" s="45" t="s">
        <v>70</v>
      </c>
      <c r="D19" s="155">
        <v>11488495</v>
      </c>
      <c r="E19" s="45" t="s">
        <v>17</v>
      </c>
      <c r="F19" s="45"/>
      <c r="G19" s="88">
        <v>0.27900000000000003</v>
      </c>
      <c r="H19" s="100"/>
      <c r="I19" s="159" t="s">
        <v>15</v>
      </c>
      <c r="J19" s="100"/>
      <c r="K19" s="159" t="s">
        <v>15</v>
      </c>
      <c r="L19" s="100"/>
      <c r="M19" s="159" t="s">
        <v>15</v>
      </c>
      <c r="N19" s="109"/>
      <c r="O19" s="85">
        <v>1.69</v>
      </c>
      <c r="P19" s="45"/>
      <c r="Q19" s="45">
        <v>1</v>
      </c>
      <c r="R19" s="142"/>
      <c r="S19" s="94"/>
      <c r="T19" s="94"/>
      <c r="U19" s="98" t="s">
        <v>15</v>
      </c>
      <c r="V19" s="98" t="s">
        <v>15</v>
      </c>
      <c r="W19" s="98" t="s">
        <v>15</v>
      </c>
      <c r="X19" s="94"/>
      <c r="Y19" s="94"/>
      <c r="Z19" s="139"/>
      <c r="AA19" s="140"/>
      <c r="AB19" s="140"/>
      <c r="AC19" s="140"/>
      <c r="AD19" s="140"/>
      <c r="AE19" s="94"/>
      <c r="AF19" s="94"/>
      <c r="AG19" s="94"/>
    </row>
    <row r="20" spans="1:33" s="97" customFormat="1" ht="12.75" customHeight="1" x14ac:dyDescent="0.2">
      <c r="A20" s="143">
        <v>41485</v>
      </c>
      <c r="B20" s="157">
        <v>0.37986111111111115</v>
      </c>
      <c r="C20" s="45" t="s">
        <v>70</v>
      </c>
      <c r="D20" s="155">
        <v>11488495</v>
      </c>
      <c r="E20" s="45" t="s">
        <v>19</v>
      </c>
      <c r="F20" s="45"/>
      <c r="G20" s="91" t="s">
        <v>15</v>
      </c>
      <c r="H20" s="100"/>
      <c r="I20" s="88">
        <v>0.214</v>
      </c>
      <c r="J20" s="100"/>
      <c r="K20" s="88">
        <v>0.122</v>
      </c>
      <c r="L20" s="100"/>
      <c r="M20" s="88">
        <v>0.31</v>
      </c>
      <c r="N20" s="109"/>
      <c r="O20" s="91" t="s">
        <v>15</v>
      </c>
      <c r="P20" s="45"/>
      <c r="Q20" s="45"/>
      <c r="R20" s="142"/>
      <c r="S20" s="94"/>
      <c r="T20" s="98" t="s">
        <v>15</v>
      </c>
      <c r="U20" s="116">
        <f>ABS(I21-I20)</f>
        <v>0</v>
      </c>
      <c r="V20" s="94">
        <f>ABS(K21-K20)</f>
        <v>1.0000000000000009E-3</v>
      </c>
      <c r="W20" s="94">
        <f>ABS(M21-M20)</f>
        <v>1.0000000000000009E-3</v>
      </c>
      <c r="X20" s="98" t="s">
        <v>15</v>
      </c>
      <c r="Y20" s="94"/>
      <c r="Z20" s="150"/>
      <c r="AA20" s="96">
        <f>U20/AVERAGE(I20,I21)*100</f>
        <v>0</v>
      </c>
      <c r="AB20" s="95">
        <f>V20/AVERAGE(K20,K21)*100</f>
        <v>0.82304526748971274</v>
      </c>
      <c r="AC20" s="96">
        <f>W20/AVERAGE(M20,M21)*100</f>
        <v>0.32310177705977411</v>
      </c>
      <c r="AD20" s="140"/>
      <c r="AE20" s="94"/>
      <c r="AF20" s="94"/>
      <c r="AG20" s="94"/>
    </row>
    <row r="21" spans="1:33" s="97" customFormat="1" ht="12.75" customHeight="1" x14ac:dyDescent="0.2">
      <c r="A21" s="143">
        <v>41485</v>
      </c>
      <c r="B21" s="157">
        <v>0.38055555555555554</v>
      </c>
      <c r="C21" s="45" t="s">
        <v>70</v>
      </c>
      <c r="D21" s="155">
        <v>11488495</v>
      </c>
      <c r="E21" s="45" t="s">
        <v>17</v>
      </c>
      <c r="F21" s="45"/>
      <c r="G21" s="159" t="s">
        <v>15</v>
      </c>
      <c r="H21" s="100"/>
      <c r="I21" s="88">
        <v>0.214</v>
      </c>
      <c r="J21" s="100"/>
      <c r="K21" s="88">
        <v>0.121</v>
      </c>
      <c r="L21" s="100"/>
      <c r="M21" s="88">
        <v>0.309</v>
      </c>
      <c r="N21" s="109"/>
      <c r="O21" s="159" t="s">
        <v>15</v>
      </c>
      <c r="P21" s="45"/>
      <c r="Q21" s="45"/>
      <c r="R21" s="142">
        <v>1</v>
      </c>
      <c r="S21" s="94"/>
      <c r="T21" s="94"/>
      <c r="U21" s="98"/>
      <c r="V21" s="98"/>
      <c r="W21" s="98"/>
      <c r="X21" s="94"/>
      <c r="Y21" s="94"/>
      <c r="Z21" s="139"/>
      <c r="AA21" s="140"/>
      <c r="AB21" s="140"/>
      <c r="AC21" s="140"/>
      <c r="AD21" s="140"/>
      <c r="AE21" s="94"/>
      <c r="AF21" s="94"/>
      <c r="AG21" s="94"/>
    </row>
    <row r="22" spans="1:33" s="97" customFormat="1" x14ac:dyDescent="0.2">
      <c r="A22" s="145">
        <v>41513</v>
      </c>
      <c r="B22" s="157">
        <v>0.38194444444444442</v>
      </c>
      <c r="C22" s="45" t="s">
        <v>70</v>
      </c>
      <c r="D22" s="155">
        <v>11488495</v>
      </c>
      <c r="E22" s="45" t="s">
        <v>19</v>
      </c>
      <c r="F22" s="115"/>
      <c r="G22" s="88">
        <v>0.20899999999999999</v>
      </c>
      <c r="H22" s="100"/>
      <c r="I22" s="91" t="s">
        <v>15</v>
      </c>
      <c r="J22" s="100"/>
      <c r="K22" s="91" t="s">
        <v>15</v>
      </c>
      <c r="L22" s="100"/>
      <c r="M22" s="91" t="s">
        <v>15</v>
      </c>
      <c r="N22" s="109"/>
      <c r="O22" s="88">
        <v>0.875</v>
      </c>
      <c r="P22" s="45"/>
      <c r="Q22" s="45"/>
      <c r="R22" s="93"/>
      <c r="S22" s="94"/>
      <c r="T22" s="94">
        <f>ABS(G23-G22)</f>
        <v>1.0000000000000009E-3</v>
      </c>
      <c r="U22" s="98" t="s">
        <v>15</v>
      </c>
      <c r="V22" s="98" t="s">
        <v>15</v>
      </c>
      <c r="W22" s="98" t="s">
        <v>15</v>
      </c>
      <c r="X22" s="94">
        <f>ABS(O23-O22)</f>
        <v>2.9000000000000026E-2</v>
      </c>
      <c r="Y22" s="94"/>
      <c r="Z22" s="96">
        <f>T22/AVERAGE(G22,G23)*100</f>
        <v>0.47732696897374749</v>
      </c>
      <c r="AA22" s="140"/>
      <c r="AB22" s="140"/>
      <c r="AC22" s="140"/>
      <c r="AD22" s="96">
        <f>X22/AVERAGE(O22,O23)*100</f>
        <v>3.260258572231594</v>
      </c>
      <c r="AE22" s="94"/>
      <c r="AF22" s="94"/>
      <c r="AG22" s="94"/>
    </row>
    <row r="23" spans="1:33" s="97" customFormat="1" ht="12.75" customHeight="1" x14ac:dyDescent="0.2">
      <c r="A23" s="145">
        <v>41513</v>
      </c>
      <c r="B23" s="157">
        <v>0.38263888888888892</v>
      </c>
      <c r="C23" s="45" t="s">
        <v>70</v>
      </c>
      <c r="D23" s="155">
        <v>11488495</v>
      </c>
      <c r="E23" s="45" t="s">
        <v>17</v>
      </c>
      <c r="F23" s="45"/>
      <c r="G23" s="88">
        <v>0.21</v>
      </c>
      <c r="H23" s="100"/>
      <c r="I23" s="159" t="s">
        <v>15</v>
      </c>
      <c r="J23" s="100"/>
      <c r="K23" s="159" t="s">
        <v>15</v>
      </c>
      <c r="L23" s="100"/>
      <c r="M23" s="159" t="s">
        <v>15</v>
      </c>
      <c r="N23" s="109"/>
      <c r="O23" s="88">
        <v>0.90400000000000003</v>
      </c>
      <c r="P23" s="102"/>
      <c r="Q23" s="45">
        <v>1</v>
      </c>
      <c r="R23" s="142"/>
      <c r="S23" s="94"/>
      <c r="T23" s="94"/>
      <c r="U23" s="98" t="s">
        <v>15</v>
      </c>
      <c r="V23" s="98" t="s">
        <v>15</v>
      </c>
      <c r="W23" s="98" t="s">
        <v>15</v>
      </c>
      <c r="X23" s="94"/>
      <c r="Y23" s="94"/>
      <c r="Z23" s="139"/>
      <c r="AA23" s="140"/>
      <c r="AB23" s="140"/>
      <c r="AC23" s="140"/>
      <c r="AD23" s="140"/>
      <c r="AE23" s="94"/>
      <c r="AF23" s="94"/>
      <c r="AG23" s="94"/>
    </row>
    <row r="24" spans="1:33" s="97" customFormat="1" ht="12.75" customHeight="1" x14ac:dyDescent="0.2">
      <c r="A24" s="145">
        <v>41513</v>
      </c>
      <c r="B24" s="157">
        <v>0.38194444444444442</v>
      </c>
      <c r="C24" s="45" t="s">
        <v>70</v>
      </c>
      <c r="D24" s="155">
        <v>11488495</v>
      </c>
      <c r="E24" s="45" t="s">
        <v>19</v>
      </c>
      <c r="F24" s="45"/>
      <c r="G24" s="91" t="s">
        <v>15</v>
      </c>
      <c r="H24" s="100"/>
      <c r="I24" s="88">
        <v>0.17299999999999999</v>
      </c>
      <c r="J24" s="100"/>
      <c r="K24" s="88">
        <v>3.1899999999999998E-2</v>
      </c>
      <c r="L24" s="100"/>
      <c r="M24" s="88">
        <v>0.157</v>
      </c>
      <c r="N24" s="109"/>
      <c r="O24" s="100"/>
      <c r="P24" s="102"/>
      <c r="Q24" s="45"/>
      <c r="R24" s="142"/>
      <c r="S24" s="94"/>
      <c r="T24" s="98" t="s">
        <v>15</v>
      </c>
      <c r="U24" s="94">
        <f>ABS(I25-I24)</f>
        <v>1.0000000000000009E-3</v>
      </c>
      <c r="V24" s="173">
        <f>ABS(K25-K24)</f>
        <v>1.3000000000000025E-3</v>
      </c>
      <c r="W24" s="116">
        <f>ABS(M25-M24)</f>
        <v>0</v>
      </c>
      <c r="X24" s="98" t="s">
        <v>15</v>
      </c>
      <c r="Y24" s="94"/>
      <c r="Z24" s="150"/>
      <c r="AA24" s="96">
        <f>U24/AVERAGE(I24,I25)*100</f>
        <v>0.57971014492753681</v>
      </c>
      <c r="AB24" s="95">
        <f>V24/AVERAGE(K24,K25)*100</f>
        <v>3.9938556067588409</v>
      </c>
      <c r="AC24" s="96">
        <f>W24/AVERAGE(M24,M25)*100</f>
        <v>0</v>
      </c>
      <c r="AD24" s="140"/>
      <c r="AE24" s="94"/>
      <c r="AF24" s="94"/>
      <c r="AG24" s="94"/>
    </row>
    <row r="25" spans="1:33" s="97" customFormat="1" ht="12.75" customHeight="1" x14ac:dyDescent="0.2">
      <c r="A25" s="145">
        <v>41513</v>
      </c>
      <c r="B25" s="157">
        <v>0.38263888888888892</v>
      </c>
      <c r="C25" s="45" t="s">
        <v>70</v>
      </c>
      <c r="D25" s="155">
        <v>11488495</v>
      </c>
      <c r="E25" s="45" t="s">
        <v>17</v>
      </c>
      <c r="F25" s="45"/>
      <c r="G25" s="159" t="s">
        <v>15</v>
      </c>
      <c r="H25" s="100"/>
      <c r="I25" s="88">
        <v>0.17199999999999999</v>
      </c>
      <c r="J25" s="100"/>
      <c r="K25" s="88">
        <v>3.32E-2</v>
      </c>
      <c r="L25" s="100"/>
      <c r="M25" s="88">
        <v>0.157</v>
      </c>
      <c r="N25" s="109"/>
      <c r="O25" s="100"/>
      <c r="P25" s="102"/>
      <c r="Q25" s="45"/>
      <c r="R25" s="142">
        <v>1</v>
      </c>
      <c r="S25" s="94"/>
      <c r="T25" s="98"/>
      <c r="U25" s="94"/>
      <c r="V25" s="94"/>
      <c r="W25" s="94"/>
      <c r="X25" s="98"/>
      <c r="Y25" s="94"/>
      <c r="Z25" s="139"/>
      <c r="AA25" s="140"/>
      <c r="AB25" s="140"/>
      <c r="AC25" s="151"/>
      <c r="AD25" s="151"/>
      <c r="AE25" s="94"/>
      <c r="AF25" s="94"/>
      <c r="AG25" s="94"/>
    </row>
    <row r="26" spans="1:33" s="97" customFormat="1" x14ac:dyDescent="0.2">
      <c r="A26" s="143">
        <v>41541</v>
      </c>
      <c r="B26" s="157">
        <v>0.39583333333333331</v>
      </c>
      <c r="C26" s="45" t="s">
        <v>70</v>
      </c>
      <c r="D26" s="155">
        <v>11488495</v>
      </c>
      <c r="E26" s="45" t="s">
        <v>19</v>
      </c>
      <c r="F26" s="115"/>
      <c r="G26" s="88">
        <v>0.33500000000000002</v>
      </c>
      <c r="H26" s="100"/>
      <c r="I26" s="91" t="s">
        <v>15</v>
      </c>
      <c r="J26" s="100"/>
      <c r="K26" s="91" t="s">
        <v>15</v>
      </c>
      <c r="L26" s="100"/>
      <c r="M26" s="91" t="s">
        <v>15</v>
      </c>
      <c r="N26" s="100"/>
      <c r="O26" s="85">
        <v>2.16</v>
      </c>
      <c r="P26" s="92"/>
      <c r="Q26" s="45"/>
      <c r="R26" s="93"/>
      <c r="S26" s="94"/>
      <c r="T26" s="94">
        <f>ABS(G27-G26)</f>
        <v>1.7000000000000015E-2</v>
      </c>
      <c r="U26" s="98" t="s">
        <v>15</v>
      </c>
      <c r="V26" s="98" t="s">
        <v>15</v>
      </c>
      <c r="W26" s="98" t="s">
        <v>15</v>
      </c>
      <c r="X26" s="116">
        <f>ABS(O27-O26)</f>
        <v>0.20000000000000018</v>
      </c>
      <c r="Y26" s="94"/>
      <c r="Z26" s="96">
        <f>T26/AVERAGE(G26,G27)*100</f>
        <v>5.2067381316998516</v>
      </c>
      <c r="AA26" s="140"/>
      <c r="AB26" s="140"/>
      <c r="AC26" s="140"/>
      <c r="AD26" s="96">
        <f>X26/AVERAGE(O26,O27)*100</f>
        <v>9.708737864077678</v>
      </c>
      <c r="AE26" s="94"/>
      <c r="AF26" s="94"/>
      <c r="AG26" s="94"/>
    </row>
    <row r="27" spans="1:33" s="97" customFormat="1" x14ac:dyDescent="0.2">
      <c r="A27" s="143">
        <v>41541</v>
      </c>
      <c r="B27" s="157">
        <v>0.39652777777777781</v>
      </c>
      <c r="C27" s="45" t="s">
        <v>70</v>
      </c>
      <c r="D27" s="155">
        <v>11488495</v>
      </c>
      <c r="E27" s="45" t="s">
        <v>17</v>
      </c>
      <c r="F27" s="115"/>
      <c r="G27" s="88">
        <v>0.318</v>
      </c>
      <c r="H27" s="100"/>
      <c r="I27" s="159" t="s">
        <v>15</v>
      </c>
      <c r="J27" s="100"/>
      <c r="K27" s="159" t="s">
        <v>15</v>
      </c>
      <c r="L27" s="100"/>
      <c r="M27" s="159" t="s">
        <v>15</v>
      </c>
      <c r="N27" s="100"/>
      <c r="O27" s="85">
        <v>1.96</v>
      </c>
      <c r="P27" s="45"/>
      <c r="Q27" s="45">
        <v>1</v>
      </c>
      <c r="R27" s="142"/>
      <c r="S27" s="94"/>
      <c r="T27" s="94"/>
      <c r="U27" s="98" t="s">
        <v>15</v>
      </c>
      <c r="V27" s="98" t="s">
        <v>15</v>
      </c>
      <c r="W27" s="98" t="s">
        <v>15</v>
      </c>
      <c r="X27" s="94"/>
      <c r="Y27" s="94"/>
      <c r="Z27" s="139"/>
      <c r="AA27" s="140"/>
      <c r="AB27" s="140"/>
      <c r="AC27" s="140"/>
      <c r="AD27" s="140"/>
      <c r="AE27" s="94"/>
      <c r="AF27" s="94"/>
      <c r="AG27" s="94"/>
    </row>
    <row r="28" spans="1:33" s="97" customFormat="1" x14ac:dyDescent="0.2">
      <c r="A28" s="143">
        <v>41541</v>
      </c>
      <c r="B28" s="157">
        <v>0.39583333333333331</v>
      </c>
      <c r="C28" s="45" t="s">
        <v>70</v>
      </c>
      <c r="D28" s="155">
        <v>11488495</v>
      </c>
      <c r="E28" s="45" t="s">
        <v>19</v>
      </c>
      <c r="F28" s="115"/>
      <c r="G28" s="91" t="s">
        <v>15</v>
      </c>
      <c r="H28" s="100"/>
      <c r="I28" s="88">
        <v>0.24199999999999999</v>
      </c>
      <c r="J28" s="100"/>
      <c r="K28" s="88">
        <v>0.39500000000000002</v>
      </c>
      <c r="L28" s="121"/>
      <c r="M28" s="88">
        <v>0.28599999999999998</v>
      </c>
      <c r="N28" s="100"/>
      <c r="O28" s="91" t="s">
        <v>15</v>
      </c>
      <c r="P28" s="45"/>
      <c r="Q28" s="45"/>
      <c r="R28" s="142"/>
      <c r="S28" s="94"/>
      <c r="T28" s="98" t="s">
        <v>15</v>
      </c>
      <c r="U28" s="116">
        <f>ABS(I29-I28)</f>
        <v>5.0000000000000044E-3</v>
      </c>
      <c r="V28" s="116">
        <f>ABS(K29-K28)</f>
        <v>1.3000000000000012E-2</v>
      </c>
      <c r="W28" s="116">
        <f>ABS(M29-M28)</f>
        <v>1.0000000000000009E-3</v>
      </c>
      <c r="X28" s="98" t="s">
        <v>15</v>
      </c>
      <c r="Y28" s="94"/>
      <c r="Z28" s="150"/>
      <c r="AA28" s="96">
        <f>U28/AVERAGE(I28,I29)*100</f>
        <v>2.0876826722338224</v>
      </c>
      <c r="AB28" s="95">
        <f>V28/AVERAGE(K28,K29)*100</f>
        <v>3.3462033462033491</v>
      </c>
      <c r="AC28" s="96">
        <f>W28/AVERAGE(M28,M29)*100</f>
        <v>0.35026269702276741</v>
      </c>
      <c r="AD28" s="140"/>
      <c r="AE28" s="94"/>
      <c r="AF28" s="94"/>
      <c r="AG28" s="94"/>
    </row>
    <row r="29" spans="1:33" s="97" customFormat="1" x14ac:dyDescent="0.2">
      <c r="A29" s="143">
        <v>41541</v>
      </c>
      <c r="B29" s="157">
        <v>0.39652777777777781</v>
      </c>
      <c r="C29" s="45" t="s">
        <v>70</v>
      </c>
      <c r="D29" s="155">
        <v>11488495</v>
      </c>
      <c r="E29" s="45" t="s">
        <v>17</v>
      </c>
      <c r="F29" s="115"/>
      <c r="G29" s="159" t="s">
        <v>15</v>
      </c>
      <c r="H29" s="100"/>
      <c r="I29" s="88">
        <v>0.23699999999999999</v>
      </c>
      <c r="J29" s="100"/>
      <c r="K29" s="88">
        <v>0.38200000000000001</v>
      </c>
      <c r="L29" s="121"/>
      <c r="M29" s="88">
        <v>0.28499999999999998</v>
      </c>
      <c r="N29" s="100"/>
      <c r="O29" s="159" t="s">
        <v>15</v>
      </c>
      <c r="P29" s="45"/>
      <c r="Q29" s="45"/>
      <c r="R29" s="142">
        <v>1</v>
      </c>
      <c r="S29" s="94"/>
      <c r="T29" s="94"/>
      <c r="U29" s="98"/>
      <c r="V29" s="98"/>
      <c r="W29" s="98"/>
      <c r="X29" s="94"/>
      <c r="Y29" s="94"/>
      <c r="Z29" s="139"/>
      <c r="AA29" s="140"/>
      <c r="AB29" s="140"/>
      <c r="AC29" s="140"/>
      <c r="AD29" s="140"/>
      <c r="AE29" s="94"/>
      <c r="AF29" s="94"/>
      <c r="AG29" s="94"/>
    </row>
    <row r="30" spans="1:33" s="97" customFormat="1" x14ac:dyDescent="0.2">
      <c r="A30" s="143">
        <v>41569</v>
      </c>
      <c r="B30" s="157">
        <v>0.41180555555555554</v>
      </c>
      <c r="C30" s="45" t="s">
        <v>70</v>
      </c>
      <c r="D30" s="155">
        <v>11488495</v>
      </c>
      <c r="E30" s="45" t="s">
        <v>19</v>
      </c>
      <c r="F30" s="115"/>
      <c r="G30" s="88">
        <v>0.20699999999999999</v>
      </c>
      <c r="H30" s="100"/>
      <c r="I30" s="91" t="s">
        <v>15</v>
      </c>
      <c r="J30" s="100"/>
      <c r="K30" s="91" t="s">
        <v>15</v>
      </c>
      <c r="L30" s="100"/>
      <c r="M30" s="91" t="s">
        <v>15</v>
      </c>
      <c r="N30" s="100"/>
      <c r="O30" s="85">
        <v>1.54</v>
      </c>
      <c r="P30" s="45"/>
      <c r="Q30" s="45"/>
      <c r="R30" s="110"/>
      <c r="S30" s="94"/>
      <c r="T30" s="116">
        <f>ABS(G31-G30)</f>
        <v>7.9999999999999793E-3</v>
      </c>
      <c r="U30" s="98" t="s">
        <v>15</v>
      </c>
      <c r="V30" s="98" t="s">
        <v>15</v>
      </c>
      <c r="W30" s="98" t="s">
        <v>15</v>
      </c>
      <c r="X30" s="94">
        <f>ABS(O31-O30)</f>
        <v>7.0000000000000062E-2</v>
      </c>
      <c r="Y30" s="101"/>
      <c r="Z30" s="96">
        <f>T30/AVERAGE(G30,G31)*100</f>
        <v>3.940886699507379</v>
      </c>
      <c r="AA30" s="140"/>
      <c r="AB30" s="140"/>
      <c r="AC30" s="140"/>
      <c r="AD30" s="96">
        <f>X30/AVERAGE(O30,O31)*100</f>
        <v>4.6511627906976791</v>
      </c>
      <c r="AE30" s="94"/>
      <c r="AF30" s="94"/>
      <c r="AG30" s="94"/>
    </row>
    <row r="31" spans="1:33" s="97" customFormat="1" x14ac:dyDescent="0.2">
      <c r="A31" s="143">
        <v>41569</v>
      </c>
      <c r="B31" s="157">
        <v>0.41250000000000003</v>
      </c>
      <c r="C31" s="45" t="s">
        <v>70</v>
      </c>
      <c r="D31" s="155">
        <v>11488495</v>
      </c>
      <c r="E31" s="45" t="s">
        <v>17</v>
      </c>
      <c r="F31" s="115"/>
      <c r="G31" s="88">
        <v>0.19900000000000001</v>
      </c>
      <c r="H31" s="100"/>
      <c r="I31" s="159" t="s">
        <v>15</v>
      </c>
      <c r="J31" s="100"/>
      <c r="K31" s="159" t="s">
        <v>15</v>
      </c>
      <c r="L31" s="100"/>
      <c r="M31" s="159" t="s">
        <v>15</v>
      </c>
      <c r="N31" s="100"/>
      <c r="O31" s="85">
        <v>1.47</v>
      </c>
      <c r="P31" s="102"/>
      <c r="Q31" s="45">
        <v>1</v>
      </c>
      <c r="R31" s="142"/>
      <c r="S31" s="94"/>
      <c r="T31" s="94"/>
      <c r="U31" s="98" t="s">
        <v>15</v>
      </c>
      <c r="V31" s="98" t="s">
        <v>15</v>
      </c>
      <c r="W31" s="98" t="s">
        <v>15</v>
      </c>
      <c r="X31" s="94"/>
      <c r="Y31" s="94"/>
      <c r="Z31" s="139"/>
      <c r="AA31" s="140"/>
      <c r="AB31" s="140"/>
      <c r="AC31" s="140"/>
      <c r="AD31" s="140"/>
      <c r="AE31" s="94"/>
      <c r="AF31" s="94"/>
      <c r="AG31" s="94"/>
    </row>
    <row r="32" spans="1:33" s="97" customFormat="1" x14ac:dyDescent="0.2">
      <c r="A32" s="143">
        <v>41569</v>
      </c>
      <c r="B32" s="157">
        <v>0.41180555555555554</v>
      </c>
      <c r="C32" s="45" t="s">
        <v>70</v>
      </c>
      <c r="D32" s="155">
        <v>11488495</v>
      </c>
      <c r="E32" s="45" t="s">
        <v>19</v>
      </c>
      <c r="F32" s="115"/>
      <c r="G32" s="91" t="s">
        <v>15</v>
      </c>
      <c r="H32" s="100"/>
      <c r="I32" s="88">
        <v>0.16300000000000001</v>
      </c>
      <c r="J32" s="100"/>
      <c r="K32" s="88">
        <v>0.28699999999999998</v>
      </c>
      <c r="L32" s="121"/>
      <c r="M32" s="88">
        <v>0.315</v>
      </c>
      <c r="N32" s="100"/>
      <c r="O32" s="91" t="s">
        <v>15</v>
      </c>
      <c r="P32" s="102"/>
      <c r="Q32" s="45"/>
      <c r="R32" s="142"/>
      <c r="S32" s="94"/>
      <c r="T32" s="98" t="s">
        <v>15</v>
      </c>
      <c r="U32" s="116">
        <f>ABS(I33-I32)</f>
        <v>1.0000000000000009E-3</v>
      </c>
      <c r="V32" s="116">
        <f>ABS(K33-K32)</f>
        <v>4.0000000000000036E-3</v>
      </c>
      <c r="W32" s="116">
        <f>ABS(M33-M32)</f>
        <v>3.0000000000000027E-3</v>
      </c>
      <c r="X32" s="98" t="s">
        <v>15</v>
      </c>
      <c r="Y32" s="94"/>
      <c r="Z32" s="150"/>
      <c r="AA32" s="96">
        <f>U32/AVERAGE(I32,I33)*100</f>
        <v>0.61162079510703415</v>
      </c>
      <c r="AB32" s="95">
        <f>V32/AVERAGE(K32,K33)*100</f>
        <v>1.3840830449827002</v>
      </c>
      <c r="AC32" s="96">
        <f>W32/AVERAGE(M32,M33)*100</f>
        <v>0.94786729857819985</v>
      </c>
      <c r="AD32" s="140"/>
      <c r="AE32" s="94"/>
      <c r="AF32" s="94"/>
      <c r="AG32" s="94"/>
    </row>
    <row r="33" spans="1:33" s="97" customFormat="1" x14ac:dyDescent="0.2">
      <c r="A33" s="143">
        <v>41569</v>
      </c>
      <c r="B33" s="157">
        <v>0.41250000000000003</v>
      </c>
      <c r="C33" s="45" t="s">
        <v>70</v>
      </c>
      <c r="D33" s="155">
        <v>11488495</v>
      </c>
      <c r="E33" s="45" t="s">
        <v>17</v>
      </c>
      <c r="F33" s="115"/>
      <c r="G33" s="159" t="s">
        <v>15</v>
      </c>
      <c r="H33" s="100"/>
      <c r="I33" s="88">
        <v>0.16400000000000001</v>
      </c>
      <c r="J33" s="100"/>
      <c r="K33" s="88">
        <v>0.29099999999999998</v>
      </c>
      <c r="L33" s="121"/>
      <c r="M33" s="88">
        <v>0.318</v>
      </c>
      <c r="N33" s="100"/>
      <c r="O33" s="159" t="s">
        <v>15</v>
      </c>
      <c r="P33" s="102"/>
      <c r="Q33" s="45"/>
      <c r="R33" s="142">
        <v>1</v>
      </c>
      <c r="S33" s="94"/>
      <c r="T33" s="98"/>
      <c r="U33" s="94"/>
      <c r="V33" s="94"/>
      <c r="W33" s="94"/>
      <c r="X33" s="98"/>
      <c r="Y33" s="94"/>
      <c r="Z33" s="139"/>
      <c r="AA33" s="140"/>
      <c r="AB33" s="140"/>
      <c r="AC33" s="151"/>
      <c r="AD33" s="151"/>
      <c r="AE33" s="94"/>
      <c r="AF33" s="94"/>
      <c r="AG33" s="94"/>
    </row>
    <row r="34" spans="1:33" s="97" customFormat="1" x14ac:dyDescent="0.2">
      <c r="A34" s="82">
        <v>41597</v>
      </c>
      <c r="B34" s="157">
        <v>0.37708333333333338</v>
      </c>
      <c r="C34" s="45" t="s">
        <v>70</v>
      </c>
      <c r="D34" s="155">
        <v>11488495</v>
      </c>
      <c r="E34" s="45" t="s">
        <v>19</v>
      </c>
      <c r="F34" s="109"/>
      <c r="G34" s="88">
        <v>0.29099999999999998</v>
      </c>
      <c r="H34" s="100"/>
      <c r="I34" s="91" t="s">
        <v>15</v>
      </c>
      <c r="J34" s="100"/>
      <c r="K34" s="91" t="s">
        <v>15</v>
      </c>
      <c r="L34" s="100"/>
      <c r="M34" s="91" t="s">
        <v>15</v>
      </c>
      <c r="N34" s="100"/>
      <c r="O34" s="85">
        <v>1.54</v>
      </c>
      <c r="P34" s="92"/>
      <c r="Q34" s="45"/>
      <c r="R34" s="110"/>
      <c r="S34" s="94"/>
      <c r="T34" s="116">
        <f>ABS(G35-G34)</f>
        <v>1.2999999999999956E-2</v>
      </c>
      <c r="U34" s="98" t="s">
        <v>15</v>
      </c>
      <c r="V34" s="98" t="s">
        <v>15</v>
      </c>
      <c r="W34" s="98" t="s">
        <v>15</v>
      </c>
      <c r="X34" s="94">
        <f>ABS(O35-O34)</f>
        <v>3.0000000000000027E-2</v>
      </c>
      <c r="Y34" s="94"/>
      <c r="Z34" s="96">
        <f>T34/AVERAGE(G34,G35)*100</f>
        <v>4.5694200351493697</v>
      </c>
      <c r="AA34" s="140"/>
      <c r="AB34" s="140"/>
      <c r="AC34" s="140"/>
      <c r="AD34" s="96">
        <f>X34/AVERAGE(O34,O35)*100</f>
        <v>1.9672131147541003</v>
      </c>
      <c r="AE34" s="94"/>
      <c r="AF34" s="94"/>
      <c r="AG34" s="94"/>
    </row>
    <row r="35" spans="1:33" s="97" customFormat="1" x14ac:dyDescent="0.2">
      <c r="A35" s="82">
        <v>41597</v>
      </c>
      <c r="B35" s="157">
        <v>0.37777777777777777</v>
      </c>
      <c r="C35" s="45" t="s">
        <v>70</v>
      </c>
      <c r="D35" s="155">
        <v>11488495</v>
      </c>
      <c r="E35" s="45" t="s">
        <v>17</v>
      </c>
      <c r="F35" s="163"/>
      <c r="G35" s="88">
        <v>0.27800000000000002</v>
      </c>
      <c r="H35" s="163"/>
      <c r="I35" s="159" t="s">
        <v>15</v>
      </c>
      <c r="J35" s="163"/>
      <c r="K35" s="159" t="s">
        <v>15</v>
      </c>
      <c r="L35" s="163"/>
      <c r="M35" s="159" t="s">
        <v>15</v>
      </c>
      <c r="N35" s="163"/>
      <c r="O35" s="85">
        <v>1.51</v>
      </c>
      <c r="Q35" s="45">
        <v>1</v>
      </c>
      <c r="R35" s="142"/>
      <c r="T35" s="94"/>
      <c r="U35" s="98" t="s">
        <v>15</v>
      </c>
      <c r="V35" s="98" t="s">
        <v>15</v>
      </c>
      <c r="W35" s="98" t="s">
        <v>15</v>
      </c>
      <c r="X35" s="94"/>
      <c r="Z35" s="139"/>
      <c r="AA35" s="140"/>
      <c r="AB35" s="140"/>
      <c r="AC35" s="140"/>
      <c r="AD35" s="140"/>
      <c r="AF35" s="105"/>
      <c r="AG35" s="105"/>
    </row>
    <row r="36" spans="1:33" s="97" customFormat="1" x14ac:dyDescent="0.2">
      <c r="A36" s="82">
        <v>41597</v>
      </c>
      <c r="B36" s="157">
        <v>0.37708333333333338</v>
      </c>
      <c r="C36" s="45" t="s">
        <v>70</v>
      </c>
      <c r="D36" s="155">
        <v>11488495</v>
      </c>
      <c r="E36" s="45" t="s">
        <v>19</v>
      </c>
      <c r="F36" s="163"/>
      <c r="G36" s="91" t="s">
        <v>15</v>
      </c>
      <c r="H36" s="163"/>
      <c r="I36" s="88">
        <v>0.217</v>
      </c>
      <c r="J36" s="172"/>
      <c r="K36" s="88">
        <v>0.126</v>
      </c>
      <c r="L36" s="172"/>
      <c r="M36" s="88">
        <v>0.67700000000000005</v>
      </c>
      <c r="N36" s="163"/>
      <c r="O36" s="91" t="s">
        <v>15</v>
      </c>
      <c r="P36" s="131"/>
      <c r="Q36" s="45"/>
      <c r="R36" s="142"/>
      <c r="S36" s="131"/>
      <c r="T36" s="98" t="s">
        <v>15</v>
      </c>
      <c r="U36" s="116">
        <f>ABS(I37-I36)</f>
        <v>1.0000000000000009E-3</v>
      </c>
      <c r="V36" s="116">
        <f>ABS(K37-K36)</f>
        <v>9.000000000000008E-3</v>
      </c>
      <c r="W36" s="116">
        <f>ABS(M37-M36)</f>
        <v>1.0000000000000009E-2</v>
      </c>
      <c r="X36" s="98" t="s">
        <v>15</v>
      </c>
      <c r="Y36" s="131"/>
      <c r="Z36" s="150"/>
      <c r="AA36" s="96">
        <f>U36/AVERAGE(I36,I37)*100</f>
        <v>0.46189376443418056</v>
      </c>
      <c r="AB36" s="95">
        <f>V36/AVERAGE(K36,K37)*100</f>
        <v>6.8965517241379368</v>
      </c>
      <c r="AC36" s="96">
        <f>W36/AVERAGE(M36,M37)*100</f>
        <v>1.4662756598240481</v>
      </c>
      <c r="AD36" s="140"/>
      <c r="AE36" s="105"/>
      <c r="AF36" s="105"/>
      <c r="AG36" s="105"/>
    </row>
    <row r="37" spans="1:33" s="97" customFormat="1" x14ac:dyDescent="0.2">
      <c r="A37" s="82">
        <v>41597</v>
      </c>
      <c r="B37" s="157">
        <v>0.37777777777777777</v>
      </c>
      <c r="C37" s="45" t="s">
        <v>70</v>
      </c>
      <c r="D37" s="155">
        <v>11488495</v>
      </c>
      <c r="E37" s="45" t="s">
        <v>17</v>
      </c>
      <c r="F37" s="163"/>
      <c r="G37" s="159" t="s">
        <v>15</v>
      </c>
      <c r="H37" s="163"/>
      <c r="I37" s="88">
        <v>0.216</v>
      </c>
      <c r="J37" s="172"/>
      <c r="K37" s="88">
        <v>0.13500000000000001</v>
      </c>
      <c r="L37" s="172"/>
      <c r="M37" s="88">
        <v>0.68700000000000006</v>
      </c>
      <c r="N37" s="163"/>
      <c r="O37" s="159" t="s">
        <v>15</v>
      </c>
      <c r="P37" s="131"/>
      <c r="Q37" s="45"/>
      <c r="R37" s="142">
        <v>1</v>
      </c>
      <c r="S37" s="131"/>
      <c r="T37" s="58"/>
      <c r="U37" s="58"/>
      <c r="V37" s="58"/>
      <c r="W37" s="58"/>
      <c r="X37" s="58"/>
      <c r="Y37" s="131"/>
      <c r="Z37" s="164"/>
      <c r="AA37" s="164"/>
      <c r="AB37" s="164"/>
      <c r="AC37" s="164"/>
      <c r="AD37" s="164"/>
      <c r="AE37" s="105"/>
      <c r="AF37" s="105"/>
      <c r="AG37" s="105"/>
    </row>
    <row r="38" spans="1:33" s="97" customFormat="1" x14ac:dyDescent="0.2">
      <c r="A38" s="82">
        <v>41645</v>
      </c>
      <c r="B38" s="147">
        <v>0.57291666666666663</v>
      </c>
      <c r="C38" s="26" t="s">
        <v>87</v>
      </c>
      <c r="D38" s="148">
        <v>421010121271200</v>
      </c>
      <c r="E38" s="26" t="s">
        <v>19</v>
      </c>
      <c r="F38" s="109"/>
      <c r="G38" s="88">
        <v>0.159</v>
      </c>
      <c r="H38" s="100"/>
      <c r="I38" s="91" t="s">
        <v>15</v>
      </c>
      <c r="J38" s="100"/>
      <c r="K38" s="91" t="s">
        <v>15</v>
      </c>
      <c r="L38" s="100"/>
      <c r="M38" s="91" t="s">
        <v>15</v>
      </c>
      <c r="N38" s="100"/>
      <c r="O38" s="88">
        <v>0.999</v>
      </c>
      <c r="P38" s="45"/>
      <c r="Q38" s="45"/>
      <c r="R38" s="85"/>
      <c r="S38" s="94"/>
      <c r="T38" s="116">
        <f>ABS(G39-G38)</f>
        <v>1.0000000000000009E-3</v>
      </c>
      <c r="U38" s="98" t="s">
        <v>15</v>
      </c>
      <c r="V38" s="98" t="s">
        <v>15</v>
      </c>
      <c r="W38" s="98" t="s">
        <v>15</v>
      </c>
      <c r="X38" s="94">
        <f>ABS(O39-O38)</f>
        <v>2.0000000000000018E-2</v>
      </c>
      <c r="Y38" s="94"/>
      <c r="Z38" s="96">
        <f>T38/AVERAGE(G38,G39)*100</f>
        <v>0.62695924764890343</v>
      </c>
      <c r="AA38" s="140"/>
      <c r="AB38" s="140"/>
      <c r="AC38" s="140"/>
      <c r="AD38" s="96">
        <f>X38/AVERAGE(O38,O39)*100</f>
        <v>2.0222446916076864</v>
      </c>
      <c r="AE38" s="94"/>
      <c r="AF38" s="94"/>
      <c r="AG38" s="94"/>
    </row>
    <row r="39" spans="1:33" s="97" customFormat="1" x14ac:dyDescent="0.2">
      <c r="A39" s="143">
        <v>41645</v>
      </c>
      <c r="B39" s="147">
        <v>0.57361111111111118</v>
      </c>
      <c r="C39" s="26" t="s">
        <v>87</v>
      </c>
      <c r="D39" s="148">
        <v>421010121271200</v>
      </c>
      <c r="E39" s="26" t="s">
        <v>17</v>
      </c>
      <c r="F39" s="109"/>
      <c r="G39" s="88">
        <v>0.16</v>
      </c>
      <c r="H39" s="100"/>
      <c r="I39" s="159" t="s">
        <v>15</v>
      </c>
      <c r="J39" s="100"/>
      <c r="K39" s="159" t="s">
        <v>15</v>
      </c>
      <c r="L39" s="100"/>
      <c r="M39" s="159" t="s">
        <v>15</v>
      </c>
      <c r="N39" s="100"/>
      <c r="O39" s="88">
        <v>0.97899999999999998</v>
      </c>
      <c r="P39" s="92"/>
      <c r="Q39" s="45">
        <v>1</v>
      </c>
      <c r="R39" s="142"/>
      <c r="S39" s="94"/>
      <c r="T39" s="94"/>
      <c r="U39" s="98" t="s">
        <v>15</v>
      </c>
      <c r="V39" s="98" t="s">
        <v>15</v>
      </c>
      <c r="W39" s="98" t="s">
        <v>15</v>
      </c>
      <c r="X39" s="94"/>
      <c r="Y39" s="94"/>
      <c r="Z39" s="139"/>
      <c r="AA39" s="140"/>
      <c r="AB39" s="140"/>
      <c r="AC39" s="140"/>
      <c r="AD39" s="140"/>
      <c r="AE39" s="94"/>
      <c r="AF39" s="94"/>
      <c r="AG39" s="94"/>
    </row>
    <row r="40" spans="1:33" s="97" customFormat="1" x14ac:dyDescent="0.2">
      <c r="A40" s="82">
        <v>41645</v>
      </c>
      <c r="B40" s="147">
        <v>0.57291666666666663</v>
      </c>
      <c r="C40" s="26" t="s">
        <v>87</v>
      </c>
      <c r="D40" s="148">
        <v>421010121271200</v>
      </c>
      <c r="E40" s="26" t="s">
        <v>19</v>
      </c>
      <c r="F40" s="109"/>
      <c r="G40" s="91" t="s">
        <v>15</v>
      </c>
      <c r="H40" s="100"/>
      <c r="I40" s="88">
        <v>6.1899999999999997E-2</v>
      </c>
      <c r="J40" s="121"/>
      <c r="K40" s="88">
        <v>4.1599999999999998E-2</v>
      </c>
      <c r="L40" s="121"/>
      <c r="M40" s="88">
        <v>0.33900000000000002</v>
      </c>
      <c r="N40" s="100"/>
      <c r="O40" s="91" t="s">
        <v>15</v>
      </c>
      <c r="P40" s="92"/>
      <c r="Q40" s="45"/>
      <c r="R40" s="142"/>
      <c r="S40" s="94"/>
      <c r="T40" s="98" t="s">
        <v>15</v>
      </c>
      <c r="U40" s="116">
        <f>ABS(I41-I40)</f>
        <v>3.0000000000000165E-4</v>
      </c>
      <c r="V40" s="116">
        <f>ABS(K41-K40)</f>
        <v>1.89E-2</v>
      </c>
      <c r="W40" s="116">
        <f>ABS(M41-M40)</f>
        <v>0</v>
      </c>
      <c r="X40" s="98" t="s">
        <v>15</v>
      </c>
      <c r="Y40" s="94"/>
      <c r="Z40" s="150"/>
      <c r="AA40" s="96">
        <f>U40/AVERAGE(I40,I41)*100</f>
        <v>0.48348106365834276</v>
      </c>
      <c r="AB40" s="176">
        <f>V40/AVERAGE(K40,K41)*100</f>
        <v>37.022526934378064</v>
      </c>
      <c r="AC40" s="96">
        <f>W40/AVERAGE(M40,M41)*100</f>
        <v>0</v>
      </c>
      <c r="AD40" s="140"/>
      <c r="AE40" s="94"/>
      <c r="AF40" s="94"/>
      <c r="AG40" s="94"/>
    </row>
    <row r="41" spans="1:33" s="97" customFormat="1" x14ac:dyDescent="0.2">
      <c r="A41" s="143">
        <v>41645</v>
      </c>
      <c r="B41" s="147">
        <v>0.57361111111111118</v>
      </c>
      <c r="C41" s="26" t="s">
        <v>87</v>
      </c>
      <c r="D41" s="148">
        <v>421010121271200</v>
      </c>
      <c r="E41" s="26" t="s">
        <v>17</v>
      </c>
      <c r="F41" s="109"/>
      <c r="G41" s="159" t="s">
        <v>15</v>
      </c>
      <c r="H41" s="100"/>
      <c r="I41" s="88">
        <v>6.2199999999999998E-2</v>
      </c>
      <c r="J41" s="121"/>
      <c r="K41" s="88">
        <v>6.0499999999999998E-2</v>
      </c>
      <c r="L41" s="121"/>
      <c r="M41" s="88">
        <v>0.33900000000000002</v>
      </c>
      <c r="N41" s="100"/>
      <c r="O41" s="159" t="s">
        <v>15</v>
      </c>
      <c r="P41" s="92"/>
      <c r="Q41" s="45"/>
      <c r="R41" s="142">
        <v>1</v>
      </c>
      <c r="S41" s="94"/>
      <c r="T41" s="98"/>
      <c r="U41" s="94"/>
      <c r="V41" s="94"/>
      <c r="W41" s="94"/>
      <c r="X41" s="98"/>
      <c r="Y41" s="94"/>
      <c r="Z41" s="139"/>
      <c r="AA41" s="140"/>
      <c r="AB41" s="165"/>
      <c r="AC41" s="140"/>
      <c r="AD41" s="140"/>
      <c r="AE41" s="94"/>
      <c r="AF41" s="94"/>
      <c r="AG41" s="94"/>
    </row>
    <row r="42" spans="1:33" s="97" customFormat="1" x14ac:dyDescent="0.2">
      <c r="A42" s="82">
        <v>41667</v>
      </c>
      <c r="B42" s="147">
        <v>0.48402777777777778</v>
      </c>
      <c r="C42" s="26" t="s">
        <v>88</v>
      </c>
      <c r="D42" s="26">
        <v>11509200</v>
      </c>
      <c r="E42" s="26" t="s">
        <v>19</v>
      </c>
      <c r="F42" s="109"/>
      <c r="G42" s="85">
        <v>0.09</v>
      </c>
      <c r="H42" s="100"/>
      <c r="I42" s="91" t="s">
        <v>15</v>
      </c>
      <c r="J42" s="100"/>
      <c r="K42" s="91" t="s">
        <v>15</v>
      </c>
      <c r="L42" s="100"/>
      <c r="M42" s="91" t="s">
        <v>15</v>
      </c>
      <c r="N42" s="109"/>
      <c r="O42" s="85">
        <v>1.0900000000000001</v>
      </c>
      <c r="P42" s="92"/>
      <c r="Q42" s="45"/>
      <c r="R42" s="110"/>
      <c r="S42" s="94"/>
      <c r="T42" s="116">
        <f>ABS(G43-G42)</f>
        <v>1.0000000000000009E-3</v>
      </c>
      <c r="U42" s="98" t="s">
        <v>15</v>
      </c>
      <c r="V42" s="98" t="s">
        <v>15</v>
      </c>
      <c r="W42" s="98" t="s">
        <v>15</v>
      </c>
      <c r="X42" s="94">
        <f>ABS(O43-O42)</f>
        <v>1.0000000000000009E-2</v>
      </c>
      <c r="Y42" s="94"/>
      <c r="Z42" s="96">
        <f>T42/AVERAGE(G42,G43)*100</f>
        <v>1.1049723756906087</v>
      </c>
      <c r="AA42" s="140"/>
      <c r="AB42" s="140"/>
      <c r="AC42" s="140"/>
      <c r="AD42" s="96">
        <f>X42/AVERAGE(O42,O43)*100</f>
        <v>0.9216589861751161</v>
      </c>
      <c r="AE42" s="94"/>
      <c r="AF42" s="94"/>
      <c r="AG42" s="94"/>
    </row>
    <row r="43" spans="1:33" s="97" customFormat="1" x14ac:dyDescent="0.2">
      <c r="A43" s="82">
        <v>41667</v>
      </c>
      <c r="B43" s="147">
        <v>0.48472222222222222</v>
      </c>
      <c r="C43" s="26" t="s">
        <v>88</v>
      </c>
      <c r="D43" s="26">
        <v>11509200</v>
      </c>
      <c r="E43" s="26" t="s">
        <v>17</v>
      </c>
      <c r="F43" s="109"/>
      <c r="G43" s="88">
        <v>9.0999999999999998E-2</v>
      </c>
      <c r="H43" s="100"/>
      <c r="I43" s="159" t="s">
        <v>15</v>
      </c>
      <c r="J43" s="100"/>
      <c r="K43" s="159" t="s">
        <v>15</v>
      </c>
      <c r="L43" s="100"/>
      <c r="M43" s="159" t="s">
        <v>15</v>
      </c>
      <c r="N43" s="109"/>
      <c r="O43" s="85">
        <v>1.08</v>
      </c>
      <c r="P43" s="45"/>
      <c r="Q43" s="45">
        <v>1</v>
      </c>
      <c r="R43" s="142"/>
      <c r="S43" s="94"/>
      <c r="T43" s="94"/>
      <c r="U43" s="98" t="s">
        <v>15</v>
      </c>
      <c r="V43" s="98" t="s">
        <v>15</v>
      </c>
      <c r="W43" s="98" t="s">
        <v>15</v>
      </c>
      <c r="X43" s="94"/>
      <c r="Y43" s="94"/>
      <c r="Z43" s="139"/>
      <c r="AA43" s="140"/>
      <c r="AB43" s="140"/>
      <c r="AC43" s="140"/>
      <c r="AD43" s="140"/>
      <c r="AE43" s="94"/>
      <c r="AF43" s="94"/>
      <c r="AG43" s="94"/>
    </row>
    <row r="44" spans="1:33" s="97" customFormat="1" x14ac:dyDescent="0.2">
      <c r="A44" s="82">
        <v>41667</v>
      </c>
      <c r="B44" s="147">
        <v>0.48402777777777778</v>
      </c>
      <c r="C44" s="26" t="s">
        <v>88</v>
      </c>
      <c r="D44" s="26">
        <v>11509200</v>
      </c>
      <c r="E44" s="26" t="s">
        <v>19</v>
      </c>
      <c r="F44" s="109"/>
      <c r="G44" s="91" t="s">
        <v>15</v>
      </c>
      <c r="H44" s="100"/>
      <c r="I44" s="88">
        <v>2.3800000000000002E-2</v>
      </c>
      <c r="J44" s="121"/>
      <c r="K44" s="88">
        <v>1.7299999999999999E-2</v>
      </c>
      <c r="L44" s="121"/>
      <c r="M44" s="88">
        <v>0.373</v>
      </c>
      <c r="N44" s="109"/>
      <c r="O44" s="114"/>
      <c r="P44" s="45"/>
      <c r="Q44" s="45"/>
      <c r="R44" s="142"/>
      <c r="S44" s="94"/>
      <c r="T44" s="98" t="s">
        <v>15</v>
      </c>
      <c r="U44" s="116">
        <f>ABS(I45-I44)</f>
        <v>1.0999999999999968E-3</v>
      </c>
      <c r="V44" s="116">
        <f>ABS(K45-K44)</f>
        <v>4.5999999999999999E-3</v>
      </c>
      <c r="W44" s="116">
        <f>ABS(M45-M44)</f>
        <v>1.0000000000000009E-3</v>
      </c>
      <c r="X44" s="98" t="s">
        <v>15</v>
      </c>
      <c r="Y44" s="94"/>
      <c r="Z44" s="150"/>
      <c r="AA44" s="96">
        <f>U44/AVERAGE(I44,I45)*100</f>
        <v>4.5174537987679546</v>
      </c>
      <c r="AB44" s="176">
        <f>V44/AVERAGE(K44,K45)*100</f>
        <v>23.469387755102041</v>
      </c>
      <c r="AC44" s="96">
        <f>W44/AVERAGE(M44,M45)*100</f>
        <v>0.26773761713520777</v>
      </c>
      <c r="AD44" s="140"/>
      <c r="AE44" s="94"/>
      <c r="AF44" s="94"/>
      <c r="AG44" s="94"/>
    </row>
    <row r="45" spans="1:33" s="97" customFormat="1" x14ac:dyDescent="0.2">
      <c r="A45" s="82">
        <v>41667</v>
      </c>
      <c r="B45" s="147">
        <v>0.48472222222222222</v>
      </c>
      <c r="C45" s="26" t="s">
        <v>88</v>
      </c>
      <c r="D45" s="26">
        <v>11509200</v>
      </c>
      <c r="E45" s="26" t="s">
        <v>17</v>
      </c>
      <c r="F45" s="109"/>
      <c r="G45" s="159" t="s">
        <v>15</v>
      </c>
      <c r="H45" s="100"/>
      <c r="I45" s="88">
        <v>2.4899999999999999E-2</v>
      </c>
      <c r="J45" s="121"/>
      <c r="K45" s="88">
        <v>2.1899999999999999E-2</v>
      </c>
      <c r="L45" s="121"/>
      <c r="M45" s="88">
        <v>0.374</v>
      </c>
      <c r="N45" s="109"/>
      <c r="O45" s="114"/>
      <c r="P45" s="45"/>
      <c r="Q45" s="45"/>
      <c r="R45" s="142">
        <v>1</v>
      </c>
      <c r="S45" s="94"/>
      <c r="T45" s="94"/>
      <c r="U45" s="98"/>
      <c r="V45" s="98"/>
      <c r="W45" s="98"/>
      <c r="X45" s="94"/>
      <c r="Y45" s="94"/>
      <c r="Z45" s="139"/>
      <c r="AA45" s="140"/>
      <c r="AB45" s="140"/>
      <c r="AC45" s="140"/>
      <c r="AD45" s="140"/>
      <c r="AE45" s="94"/>
      <c r="AF45" s="94"/>
      <c r="AG45" s="94"/>
    </row>
    <row r="46" spans="1:33" s="97" customFormat="1" x14ac:dyDescent="0.2">
      <c r="A46" s="82">
        <v>41695</v>
      </c>
      <c r="B46" s="147">
        <v>0.48472222222222222</v>
      </c>
      <c r="C46" s="26" t="s">
        <v>88</v>
      </c>
      <c r="D46" s="26">
        <v>11509200</v>
      </c>
      <c r="E46" s="26" t="s">
        <v>19</v>
      </c>
      <c r="F46" s="115"/>
      <c r="G46" s="88">
        <v>0.21099999999999999</v>
      </c>
      <c r="H46" s="100"/>
      <c r="I46" s="91" t="s">
        <v>15</v>
      </c>
      <c r="J46" s="100"/>
      <c r="K46" s="91" t="s">
        <v>15</v>
      </c>
      <c r="L46" s="100"/>
      <c r="M46" s="91" t="s">
        <v>15</v>
      </c>
      <c r="N46" s="91"/>
      <c r="O46" s="88">
        <v>1.5</v>
      </c>
      <c r="P46" s="45"/>
      <c r="Q46" s="45"/>
      <c r="R46" s="112"/>
      <c r="S46" s="94"/>
      <c r="T46" s="116">
        <f>ABS(G47-G46)</f>
        <v>5.099999999999999E-2</v>
      </c>
      <c r="U46" s="98" t="s">
        <v>15</v>
      </c>
      <c r="V46" s="98" t="s">
        <v>15</v>
      </c>
      <c r="W46" s="98" t="s">
        <v>15</v>
      </c>
      <c r="X46" s="94">
        <f>ABS(O47-O46)</f>
        <v>0.32000000000000006</v>
      </c>
      <c r="Y46" s="101"/>
      <c r="Z46" s="177">
        <f>T46/AVERAGE(G46,G47)*100</f>
        <v>27.493261455525602</v>
      </c>
      <c r="AA46" s="140"/>
      <c r="AB46" s="140"/>
      <c r="AC46" s="140"/>
      <c r="AD46" s="177">
        <f>X46/AVERAGE(O46,O47)*100</f>
        <v>23.880597014925382</v>
      </c>
      <c r="AE46" s="94"/>
      <c r="AF46" s="94"/>
      <c r="AG46" s="94"/>
    </row>
    <row r="47" spans="1:33" s="97" customFormat="1" x14ac:dyDescent="0.2">
      <c r="A47" s="82">
        <v>41695</v>
      </c>
      <c r="B47" s="147">
        <v>0.48541666666666666</v>
      </c>
      <c r="C47" s="26" t="s">
        <v>88</v>
      </c>
      <c r="D47" s="26">
        <v>11509200</v>
      </c>
      <c r="E47" s="26" t="s">
        <v>17</v>
      </c>
      <c r="F47" s="115"/>
      <c r="G47" s="88">
        <v>0.16</v>
      </c>
      <c r="H47" s="100"/>
      <c r="I47" s="159" t="s">
        <v>15</v>
      </c>
      <c r="J47" s="100"/>
      <c r="K47" s="159" t="s">
        <v>15</v>
      </c>
      <c r="L47" s="100"/>
      <c r="M47" s="159" t="s">
        <v>15</v>
      </c>
      <c r="N47" s="91"/>
      <c r="O47" s="85">
        <v>1.18</v>
      </c>
      <c r="P47" s="102"/>
      <c r="Q47" s="45">
        <v>1</v>
      </c>
      <c r="R47" s="142"/>
      <c r="S47" s="94"/>
      <c r="T47" s="94"/>
      <c r="U47" s="98" t="s">
        <v>15</v>
      </c>
      <c r="V47" s="98" t="s">
        <v>15</v>
      </c>
      <c r="W47" s="98" t="s">
        <v>15</v>
      </c>
      <c r="X47" s="94"/>
      <c r="Y47" s="94"/>
      <c r="Z47" s="139"/>
      <c r="AA47" s="140"/>
      <c r="AB47" s="140"/>
      <c r="AC47" s="140"/>
      <c r="AD47" s="140"/>
    </row>
    <row r="48" spans="1:33" s="97" customFormat="1" x14ac:dyDescent="0.2">
      <c r="A48" s="82">
        <v>41695</v>
      </c>
      <c r="B48" s="147">
        <v>0.48472222222222222</v>
      </c>
      <c r="C48" s="26" t="s">
        <v>88</v>
      </c>
      <c r="D48" s="26">
        <v>11509200</v>
      </c>
      <c r="E48" s="26" t="s">
        <v>19</v>
      </c>
      <c r="F48" s="115"/>
      <c r="G48" s="91" t="s">
        <v>15</v>
      </c>
      <c r="H48" s="100"/>
      <c r="I48" s="88">
        <v>4.8800000000000003E-2</v>
      </c>
      <c r="J48" s="121"/>
      <c r="K48" s="88">
        <v>1.6799999999999999E-2</v>
      </c>
      <c r="L48" s="100" t="s">
        <v>16</v>
      </c>
      <c r="M48" s="85">
        <v>0.01</v>
      </c>
      <c r="N48" s="91"/>
      <c r="O48" s="91" t="s">
        <v>15</v>
      </c>
      <c r="P48" s="102"/>
      <c r="Q48" s="45"/>
      <c r="R48" s="142"/>
      <c r="S48" s="94"/>
      <c r="T48" s="98" t="s">
        <v>15</v>
      </c>
      <c r="U48" s="116">
        <f>ABS(I49-I48)</f>
        <v>2.0000000000000573E-4</v>
      </c>
      <c r="V48" s="116">
        <f>ABS(K49-K48)</f>
        <v>1.2999999999999991E-3</v>
      </c>
      <c r="W48" s="116">
        <f>ABS(M49-M48)</f>
        <v>0</v>
      </c>
      <c r="X48" s="98" t="s">
        <v>15</v>
      </c>
      <c r="Y48" s="94"/>
      <c r="Z48" s="150"/>
      <c r="AA48" s="96">
        <f>U48/AVERAGE(I48,I49)*100</f>
        <v>0.41067761806982694</v>
      </c>
      <c r="AB48" s="95">
        <f>V48/AVERAGE(K48,K49)*100</f>
        <v>8.0495356037151655</v>
      </c>
      <c r="AC48" s="96">
        <f>W48/AVERAGE(M48,M49)*100</f>
        <v>0</v>
      </c>
      <c r="AD48" s="140"/>
    </row>
    <row r="49" spans="1:31" s="97" customFormat="1" x14ac:dyDescent="0.2">
      <c r="A49" s="82">
        <v>41695</v>
      </c>
      <c r="B49" s="147">
        <v>0.48541666666666666</v>
      </c>
      <c r="C49" s="26" t="s">
        <v>88</v>
      </c>
      <c r="D49" s="26">
        <v>11509200</v>
      </c>
      <c r="E49" s="26" t="s">
        <v>17</v>
      </c>
      <c r="F49" s="115"/>
      <c r="G49" s="159" t="s">
        <v>15</v>
      </c>
      <c r="H49" s="100"/>
      <c r="I49" s="88">
        <v>4.8599999999999997E-2</v>
      </c>
      <c r="J49" s="121"/>
      <c r="K49" s="88">
        <v>1.55E-2</v>
      </c>
      <c r="L49" s="100" t="s">
        <v>16</v>
      </c>
      <c r="M49" s="85">
        <v>0.01</v>
      </c>
      <c r="N49" s="91"/>
      <c r="O49" s="159" t="s">
        <v>15</v>
      </c>
      <c r="P49" s="102"/>
      <c r="Q49" s="45"/>
      <c r="R49" s="142">
        <v>1</v>
      </c>
      <c r="S49" s="94"/>
      <c r="T49" s="98"/>
      <c r="U49" s="94"/>
      <c r="V49" s="94"/>
      <c r="W49" s="94"/>
      <c r="X49" s="98"/>
      <c r="Y49" s="94"/>
      <c r="Z49" s="139"/>
      <c r="AA49" s="140"/>
      <c r="AB49" s="165"/>
      <c r="AC49" s="140"/>
      <c r="AD49" s="140"/>
    </row>
    <row r="50" spans="1:31" s="97" customFormat="1" x14ac:dyDescent="0.2">
      <c r="A50" s="143">
        <v>41723</v>
      </c>
      <c r="B50" s="118">
        <v>0.47500000000000003</v>
      </c>
      <c r="C50" s="26" t="s">
        <v>88</v>
      </c>
      <c r="D50" s="26">
        <v>11509200</v>
      </c>
      <c r="E50" s="26" t="s">
        <v>19</v>
      </c>
      <c r="F50" s="109"/>
      <c r="G50" s="88">
        <v>0.22900000000000001</v>
      </c>
      <c r="H50" s="100"/>
      <c r="I50" s="91" t="s">
        <v>15</v>
      </c>
      <c r="J50" s="100"/>
      <c r="K50" s="91" t="s">
        <v>15</v>
      </c>
      <c r="L50" s="100"/>
      <c r="M50" s="91" t="s">
        <v>15</v>
      </c>
      <c r="N50" s="100"/>
      <c r="O50" s="85">
        <v>1.73</v>
      </c>
      <c r="P50" s="92"/>
      <c r="Q50" s="45"/>
      <c r="R50" s="110"/>
      <c r="S50" s="94"/>
      <c r="T50" s="116">
        <f>ABS(G51-G50)</f>
        <v>2.0000000000000018E-3</v>
      </c>
      <c r="U50" s="98" t="s">
        <v>15</v>
      </c>
      <c r="V50" s="98" t="s">
        <v>15</v>
      </c>
      <c r="W50" s="98" t="s">
        <v>15</v>
      </c>
      <c r="X50" s="94">
        <f>ABS(O51-O50)</f>
        <v>1.0000000000000009E-2</v>
      </c>
      <c r="Y50" s="94"/>
      <c r="Z50" s="96">
        <f>T50/AVERAGE(G50,G51)*100</f>
        <v>0.87719298245614119</v>
      </c>
      <c r="AA50" s="140"/>
      <c r="AB50" s="140"/>
      <c r="AC50" s="140"/>
      <c r="AD50" s="96">
        <f>X50/AVERAGE(O50,O51)*100</f>
        <v>0.57636887608069221</v>
      </c>
    </row>
    <row r="51" spans="1:31" s="97" customFormat="1" x14ac:dyDescent="0.2">
      <c r="A51" s="143">
        <v>41723</v>
      </c>
      <c r="B51" s="118">
        <v>0.47569444444444442</v>
      </c>
      <c r="C51" s="26" t="s">
        <v>88</v>
      </c>
      <c r="D51" s="26">
        <v>11509200</v>
      </c>
      <c r="E51" s="26" t="s">
        <v>17</v>
      </c>
      <c r="F51" s="109"/>
      <c r="G51" s="88">
        <v>0.22700000000000001</v>
      </c>
      <c r="H51" s="100"/>
      <c r="I51" s="159" t="s">
        <v>15</v>
      </c>
      <c r="J51" s="100"/>
      <c r="K51" s="159" t="s">
        <v>15</v>
      </c>
      <c r="L51" s="100"/>
      <c r="M51" s="159" t="s">
        <v>15</v>
      </c>
      <c r="N51" s="100"/>
      <c r="O51" s="85">
        <v>1.74</v>
      </c>
      <c r="P51" s="45"/>
      <c r="Q51" s="45">
        <v>1</v>
      </c>
      <c r="R51" s="142"/>
      <c r="S51" s="94"/>
      <c r="T51" s="94"/>
      <c r="U51" s="98" t="s">
        <v>15</v>
      </c>
      <c r="V51" s="98" t="s">
        <v>15</v>
      </c>
      <c r="W51" s="98" t="s">
        <v>15</v>
      </c>
      <c r="X51" s="94"/>
      <c r="Y51" s="94"/>
      <c r="Z51" s="139"/>
      <c r="AA51" s="140"/>
      <c r="AB51" s="140"/>
      <c r="AC51" s="140"/>
      <c r="AD51" s="140"/>
    </row>
    <row r="52" spans="1:31" s="97" customFormat="1" x14ac:dyDescent="0.2">
      <c r="A52" s="143">
        <v>41723</v>
      </c>
      <c r="B52" s="118">
        <v>0.47500000000000003</v>
      </c>
      <c r="C52" s="26" t="s">
        <v>88</v>
      </c>
      <c r="D52" s="26">
        <v>11509200</v>
      </c>
      <c r="E52" s="26" t="s">
        <v>19</v>
      </c>
      <c r="F52" s="109"/>
      <c r="G52" s="91" t="s">
        <v>15</v>
      </c>
      <c r="H52" s="100"/>
      <c r="I52" s="88">
        <v>9.69E-2</v>
      </c>
      <c r="J52" s="100"/>
      <c r="K52" s="85">
        <v>0.15</v>
      </c>
      <c r="L52" s="100"/>
      <c r="M52" s="88">
        <v>8.6999999999999994E-2</v>
      </c>
      <c r="N52" s="100"/>
      <c r="O52" s="91" t="s">
        <v>15</v>
      </c>
      <c r="P52" s="45"/>
      <c r="Q52" s="45"/>
      <c r="R52" s="142"/>
      <c r="S52" s="94"/>
      <c r="T52" s="98" t="s">
        <v>15</v>
      </c>
      <c r="U52" s="116">
        <f>ABS(I53-I52)</f>
        <v>5.0000000000000044E-4</v>
      </c>
      <c r="V52" s="116">
        <f>ABS(K53-K52)</f>
        <v>2.0000000000000018E-3</v>
      </c>
      <c r="W52" s="116">
        <f>ABS(M53-M52)</f>
        <v>3.0000000000000027E-3</v>
      </c>
      <c r="X52" s="98" t="s">
        <v>15</v>
      </c>
      <c r="Y52" s="101"/>
      <c r="Z52" s="150"/>
      <c r="AA52" s="96">
        <f>U52/AVERAGE(I52,I53)*100</f>
        <v>0.51466803911477144</v>
      </c>
      <c r="AB52" s="95">
        <f>V52/AVERAGE(K52,K53)*100</f>
        <v>1.3245033112582794</v>
      </c>
      <c r="AC52" s="96">
        <f>W52/AVERAGE(M52,M53)*100</f>
        <v>3.3898305084745797</v>
      </c>
      <c r="AD52" s="140"/>
    </row>
    <row r="53" spans="1:31" s="97" customFormat="1" x14ac:dyDescent="0.2">
      <c r="A53" s="143">
        <v>41723</v>
      </c>
      <c r="B53" s="118">
        <v>0.47569444444444442</v>
      </c>
      <c r="C53" s="26" t="s">
        <v>88</v>
      </c>
      <c r="D53" s="26">
        <v>11509200</v>
      </c>
      <c r="E53" s="26" t="s">
        <v>17</v>
      </c>
      <c r="F53" s="109"/>
      <c r="G53" s="159" t="s">
        <v>15</v>
      </c>
      <c r="H53" s="100"/>
      <c r="I53" s="88">
        <v>9.74E-2</v>
      </c>
      <c r="J53" s="100"/>
      <c r="K53" s="88">
        <v>0.152</v>
      </c>
      <c r="L53" s="100"/>
      <c r="M53" s="88">
        <v>0.09</v>
      </c>
      <c r="N53" s="100"/>
      <c r="O53" s="159" t="s">
        <v>15</v>
      </c>
      <c r="Q53" s="45"/>
      <c r="R53" s="142">
        <v>1</v>
      </c>
      <c r="AE53" s="105"/>
    </row>
    <row r="54" spans="1:31" s="97" customFormat="1" x14ac:dyDescent="0.2">
      <c r="A54" s="166">
        <v>41751</v>
      </c>
      <c r="B54" s="157">
        <v>0.50069444444444444</v>
      </c>
      <c r="C54" s="26" t="s">
        <v>88</v>
      </c>
      <c r="D54" s="26">
        <v>11509200</v>
      </c>
      <c r="E54" s="26" t="s">
        <v>19</v>
      </c>
      <c r="F54" s="100"/>
      <c r="G54" s="195">
        <v>0.151</v>
      </c>
      <c r="H54" s="100"/>
      <c r="I54" s="100"/>
      <c r="J54" s="100"/>
      <c r="K54" s="100"/>
      <c r="L54" s="100"/>
      <c r="M54" s="100"/>
      <c r="N54" s="100"/>
      <c r="O54">
        <v>1.1599999999999999</v>
      </c>
      <c r="P54" s="92"/>
      <c r="Q54" s="45"/>
      <c r="R54" s="112"/>
      <c r="S54" s="94"/>
      <c r="T54" s="116">
        <f>ABS(G55-G54)</f>
        <v>9.000000000000008E-3</v>
      </c>
      <c r="U54" s="98" t="s">
        <v>15</v>
      </c>
      <c r="V54" s="98" t="s">
        <v>15</v>
      </c>
      <c r="W54" s="98" t="s">
        <v>15</v>
      </c>
      <c r="X54" s="94">
        <f>ABS(O55-O54)</f>
        <v>4.0000000000000036E-2</v>
      </c>
      <c r="Y54" s="94"/>
      <c r="Z54" s="96">
        <f>T54/AVERAGE(G54,G55)*100</f>
        <v>5.7877813504823203</v>
      </c>
      <c r="AA54" s="140"/>
      <c r="AB54" s="140"/>
      <c r="AC54" s="140"/>
      <c r="AD54" s="96">
        <f>X54/AVERAGE(O54,O55)*100</f>
        <v>3.3898305084745797</v>
      </c>
    </row>
    <row r="55" spans="1:31" s="97" customFormat="1" x14ac:dyDescent="0.2">
      <c r="A55" s="166">
        <v>41751</v>
      </c>
      <c r="B55" s="157">
        <v>0.50138888888888888</v>
      </c>
      <c r="C55" s="26" t="s">
        <v>88</v>
      </c>
      <c r="D55" s="26">
        <v>11509200</v>
      </c>
      <c r="E55" s="26" t="s">
        <v>17</v>
      </c>
      <c r="F55" s="100"/>
      <c r="G55">
        <v>0.16</v>
      </c>
      <c r="H55" s="100"/>
      <c r="I55" s="100"/>
      <c r="J55" s="100"/>
      <c r="K55" s="100"/>
      <c r="L55" s="100"/>
      <c r="M55" s="100"/>
      <c r="N55" s="100"/>
      <c r="O55" s="195">
        <v>1.2</v>
      </c>
      <c r="Q55" s="45">
        <v>1</v>
      </c>
      <c r="R55" s="142"/>
      <c r="T55" s="94"/>
      <c r="U55" s="98" t="s">
        <v>15</v>
      </c>
      <c r="V55" s="98" t="s">
        <v>15</v>
      </c>
      <c r="W55" s="98" t="s">
        <v>15</v>
      </c>
      <c r="X55" s="94"/>
      <c r="Y55" s="94"/>
      <c r="Z55" s="139"/>
      <c r="AA55" s="140"/>
      <c r="AB55" s="140"/>
      <c r="AC55" s="140"/>
      <c r="AD55" s="140"/>
    </row>
    <row r="56" spans="1:31" s="97" customFormat="1" x14ac:dyDescent="0.2">
      <c r="A56" s="166">
        <v>41751</v>
      </c>
      <c r="B56" s="157">
        <v>0.50069444444444444</v>
      </c>
      <c r="C56" s="26" t="s">
        <v>88</v>
      </c>
      <c r="D56" s="26">
        <v>11509200</v>
      </c>
      <c r="E56" s="26" t="s">
        <v>19</v>
      </c>
      <c r="F56" s="100"/>
      <c r="G56"/>
      <c r="H56" s="100"/>
      <c r="I56" s="195">
        <v>8.14E-2</v>
      </c>
      <c r="J56" s="100"/>
      <c r="K56" s="195">
        <v>9.3200000000000005E-2</v>
      </c>
      <c r="L56" s="100"/>
      <c r="M56" s="195">
        <v>0.123</v>
      </c>
      <c r="N56" s="100"/>
      <c r="Q56" s="45"/>
      <c r="R56" s="142"/>
      <c r="T56" s="98" t="s">
        <v>15</v>
      </c>
      <c r="U56" s="116">
        <f>ABS(I57-I56)</f>
        <v>5.0000000000000044E-4</v>
      </c>
      <c r="V56" s="116">
        <f>ABS(K57-K56)</f>
        <v>3.9999999999999897E-3</v>
      </c>
      <c r="W56" s="116">
        <f>ABS(M57-M56)</f>
        <v>1.0000000000000009E-3</v>
      </c>
      <c r="X56" s="98" t="s">
        <v>15</v>
      </c>
      <c r="Y56" s="101"/>
      <c r="Z56" s="150"/>
      <c r="AA56" s="96">
        <f>U56/AVERAGE(I56,I57)*100</f>
        <v>0.61236987140232757</v>
      </c>
      <c r="AB56" s="95">
        <f>V56/AVERAGE(K56,K57)*100</f>
        <v>4.2016806722688962</v>
      </c>
      <c r="AC56" s="96">
        <f>W56/AVERAGE(M56,M57)*100</f>
        <v>0.80971659919028416</v>
      </c>
      <c r="AD56" s="140"/>
    </row>
    <row r="57" spans="1:31" s="97" customFormat="1" x14ac:dyDescent="0.2">
      <c r="A57" s="166">
        <v>41751</v>
      </c>
      <c r="B57" s="157">
        <v>0.50138888888888888</v>
      </c>
      <c r="C57" s="26" t="s">
        <v>88</v>
      </c>
      <c r="D57" s="26">
        <v>11509200</v>
      </c>
      <c r="E57" s="26" t="s">
        <v>17</v>
      </c>
      <c r="F57" s="100"/>
      <c r="G57"/>
      <c r="H57" s="100"/>
      <c r="I57" s="195">
        <v>8.1900000000000001E-2</v>
      </c>
      <c r="J57" s="100"/>
      <c r="K57" s="195">
        <v>9.7199999999999995E-2</v>
      </c>
      <c r="L57" s="100"/>
      <c r="M57" s="195">
        <v>0.124</v>
      </c>
      <c r="N57" s="100"/>
      <c r="Q57" s="45"/>
      <c r="R57" s="142">
        <v>1</v>
      </c>
    </row>
    <row r="58" spans="1:31" s="97" customFormat="1" x14ac:dyDescent="0.2">
      <c r="A58" s="166">
        <v>41779</v>
      </c>
      <c r="B58" s="157">
        <v>0.49583333333333335</v>
      </c>
      <c r="C58" s="26" t="s">
        <v>88</v>
      </c>
      <c r="D58" s="26">
        <v>11509200</v>
      </c>
      <c r="E58" s="26" t="s">
        <v>19</v>
      </c>
      <c r="F58" s="100"/>
      <c r="G58" s="195">
        <v>0.19700000000000001</v>
      </c>
      <c r="H58" s="100"/>
      <c r="J58" s="100"/>
      <c r="L58" s="100"/>
      <c r="N58" s="100"/>
      <c r="O58" s="195">
        <v>0.90100000000000002</v>
      </c>
      <c r="P58" s="45"/>
      <c r="Q58" s="45"/>
      <c r="R58" s="110"/>
      <c r="S58" s="94"/>
      <c r="T58" s="116">
        <f>ABS(G59-G58)</f>
        <v>2.0000000000000018E-3</v>
      </c>
      <c r="U58" s="98" t="s">
        <v>15</v>
      </c>
      <c r="V58" s="98" t="s">
        <v>15</v>
      </c>
      <c r="W58" s="98" t="s">
        <v>15</v>
      </c>
      <c r="X58" s="94">
        <f>ABS(O59-O58)</f>
        <v>8.0000000000000071E-3</v>
      </c>
      <c r="Y58" s="94"/>
      <c r="Z58" s="96">
        <f>T58/AVERAGE(G58,G59)*100</f>
        <v>1.0101010101010108</v>
      </c>
      <c r="AA58" s="140"/>
      <c r="AB58" s="140"/>
      <c r="AC58" s="140"/>
      <c r="AD58" s="96">
        <f>X58/AVERAGE(O58,O59)*100</f>
        <v>0.88397790055248693</v>
      </c>
    </row>
    <row r="59" spans="1:31" s="97" customFormat="1" x14ac:dyDescent="0.2">
      <c r="A59" s="166">
        <v>41779</v>
      </c>
      <c r="B59" s="157">
        <v>0.49652777777777773</v>
      </c>
      <c r="C59" s="26" t="s">
        <v>88</v>
      </c>
      <c r="D59" s="26">
        <v>11509200</v>
      </c>
      <c r="E59" s="26" t="s">
        <v>17</v>
      </c>
      <c r="F59" s="100"/>
      <c r="G59" s="195">
        <v>0.19900000000000001</v>
      </c>
      <c r="H59" s="100"/>
      <c r="J59" s="100"/>
      <c r="L59" s="100"/>
      <c r="N59" s="100"/>
      <c r="O59" s="195">
        <v>0.90900000000000003</v>
      </c>
      <c r="P59" s="102"/>
      <c r="Q59" s="45">
        <v>1</v>
      </c>
      <c r="R59" s="142"/>
      <c r="S59" s="94"/>
      <c r="T59" s="94"/>
      <c r="U59" s="98" t="s">
        <v>15</v>
      </c>
      <c r="V59" s="98" t="s">
        <v>15</v>
      </c>
      <c r="W59" s="98" t="s">
        <v>15</v>
      </c>
      <c r="X59" s="94"/>
      <c r="Y59" s="94"/>
      <c r="Z59" s="139"/>
      <c r="AA59" s="140"/>
      <c r="AB59" s="140"/>
      <c r="AC59" s="140"/>
      <c r="AD59" s="140"/>
    </row>
    <row r="60" spans="1:31" s="97" customFormat="1" x14ac:dyDescent="0.2">
      <c r="A60" s="166">
        <v>41779</v>
      </c>
      <c r="B60" s="157">
        <v>0.49583333333333335</v>
      </c>
      <c r="C60" s="26" t="s">
        <v>88</v>
      </c>
      <c r="D60" s="26">
        <v>11509200</v>
      </c>
      <c r="E60" s="26" t="s">
        <v>19</v>
      </c>
      <c r="F60" s="100"/>
      <c r="G60"/>
      <c r="H60" s="100"/>
      <c r="I60" s="195">
        <v>0.191</v>
      </c>
      <c r="J60" s="100" t="s">
        <v>16</v>
      </c>
      <c r="K60">
        <v>0.01</v>
      </c>
      <c r="L60" s="100" t="s">
        <v>16</v>
      </c>
      <c r="M60">
        <v>0.01</v>
      </c>
      <c r="N60" s="100"/>
      <c r="P60" s="102"/>
      <c r="Q60" s="45"/>
      <c r="R60" s="142"/>
      <c r="S60" s="94"/>
      <c r="T60" s="98" t="s">
        <v>15</v>
      </c>
      <c r="U60" s="116">
        <f>ABS(I61-I60)</f>
        <v>6.5000000000000002E-2</v>
      </c>
      <c r="V60" s="116">
        <f>ABS(K61-K60)</f>
        <v>0</v>
      </c>
      <c r="W60" s="116">
        <f>ABS(M61-M60)</f>
        <v>0</v>
      </c>
      <c r="X60" s="98" t="s">
        <v>15</v>
      </c>
      <c r="Y60" s="101"/>
      <c r="Z60" s="150"/>
      <c r="AA60" s="177">
        <f>U60/AVERAGE(I60,I61)*100</f>
        <v>41.009463722397477</v>
      </c>
      <c r="AB60" s="95">
        <f>V60/AVERAGE(K60,K61)*100</f>
        <v>0</v>
      </c>
      <c r="AC60" s="96">
        <f>W60/AVERAGE(M60,M61)*100</f>
        <v>0</v>
      </c>
      <c r="AD60" s="140"/>
    </row>
    <row r="61" spans="1:31" s="97" customFormat="1" x14ac:dyDescent="0.2">
      <c r="A61" s="166">
        <v>41779</v>
      </c>
      <c r="B61" s="157">
        <v>0.49652777777777773</v>
      </c>
      <c r="C61" s="26" t="s">
        <v>88</v>
      </c>
      <c r="D61" s="26">
        <v>11509200</v>
      </c>
      <c r="E61" s="26" t="s">
        <v>17</v>
      </c>
      <c r="F61" s="100"/>
      <c r="G61"/>
      <c r="H61" s="100"/>
      <c r="I61" s="195">
        <v>0.126</v>
      </c>
      <c r="J61" s="100" t="s">
        <v>16</v>
      </c>
      <c r="K61">
        <v>0.01</v>
      </c>
      <c r="L61" s="100" t="s">
        <v>16</v>
      </c>
      <c r="M61">
        <v>0.01</v>
      </c>
      <c r="N61" s="100"/>
      <c r="P61" s="102"/>
      <c r="Q61" s="45"/>
      <c r="R61" s="142">
        <v>1</v>
      </c>
      <c r="S61" s="94"/>
      <c r="T61" s="98"/>
      <c r="U61" s="94"/>
      <c r="V61" s="94"/>
      <c r="W61" s="94"/>
      <c r="X61" s="98"/>
      <c r="Y61" s="94"/>
      <c r="Z61" s="116"/>
      <c r="AA61" s="94"/>
      <c r="AB61" s="111"/>
      <c r="AC61" s="94"/>
      <c r="AD61" s="94"/>
    </row>
    <row r="62" spans="1:31" s="97" customFormat="1" x14ac:dyDescent="0.2">
      <c r="A62" s="166">
        <v>41807</v>
      </c>
      <c r="B62" s="157">
        <v>0.54236111111111118</v>
      </c>
      <c r="C62" s="26" t="s">
        <v>88</v>
      </c>
      <c r="D62" s="26">
        <v>11509200</v>
      </c>
      <c r="E62" s="26" t="s">
        <v>19</v>
      </c>
      <c r="F62" s="115"/>
      <c r="G62" s="195">
        <v>0.25900000000000001</v>
      </c>
      <c r="H62" s="100"/>
      <c r="J62" s="100"/>
      <c r="L62" s="100"/>
      <c r="N62" s="100"/>
      <c r="O62">
        <v>2.4900000000000002</v>
      </c>
      <c r="P62" s="92"/>
      <c r="Q62" s="45"/>
      <c r="R62" s="112"/>
      <c r="S62" s="94"/>
      <c r="T62" s="116">
        <f>ABS(G63-G62)</f>
        <v>5.400000000000002E-2</v>
      </c>
      <c r="U62" s="98" t="s">
        <v>15</v>
      </c>
      <c r="V62" s="98" t="s">
        <v>15</v>
      </c>
      <c r="W62" s="98" t="s">
        <v>15</v>
      </c>
      <c r="X62" s="94">
        <f>ABS(O63-O62)</f>
        <v>0.68000000000000016</v>
      </c>
      <c r="Y62" s="94"/>
      <c r="Z62" s="96">
        <f>T62/AVERAGE(G62,G63)*100</f>
        <v>23.275862068965527</v>
      </c>
      <c r="AA62" s="140"/>
      <c r="AB62" s="140"/>
      <c r="AC62" s="140"/>
      <c r="AD62" s="96">
        <f>X62/AVERAGE(O62,O63)*100</f>
        <v>31.627906976744185</v>
      </c>
    </row>
    <row r="63" spans="1:31" s="97" customFormat="1" x14ac:dyDescent="0.2">
      <c r="A63" s="166">
        <v>41807</v>
      </c>
      <c r="B63" s="147">
        <v>0.54305555555555551</v>
      </c>
      <c r="C63" s="26" t="s">
        <v>88</v>
      </c>
      <c r="D63" s="26">
        <v>11509200</v>
      </c>
      <c r="E63" s="26" t="s">
        <v>17</v>
      </c>
      <c r="F63" s="115"/>
      <c r="G63" s="195">
        <v>0.20499999999999999</v>
      </c>
      <c r="H63" s="100"/>
      <c r="J63" s="100"/>
      <c r="L63" s="100"/>
      <c r="N63" s="100"/>
      <c r="O63">
        <v>1.81</v>
      </c>
      <c r="P63" s="45"/>
      <c r="Q63" s="45">
        <v>1</v>
      </c>
      <c r="R63" s="142"/>
      <c r="S63" s="94"/>
      <c r="T63" s="94"/>
      <c r="U63" s="98" t="s">
        <v>15</v>
      </c>
      <c r="V63" s="98" t="s">
        <v>15</v>
      </c>
      <c r="W63" s="98" t="s">
        <v>15</v>
      </c>
      <c r="X63" s="94"/>
      <c r="Y63" s="94"/>
      <c r="Z63" s="139"/>
      <c r="AA63" s="140"/>
      <c r="AB63" s="140"/>
      <c r="AC63" s="140"/>
      <c r="AD63" s="140"/>
    </row>
    <row r="64" spans="1:31" s="97" customFormat="1" x14ac:dyDescent="0.2">
      <c r="A64" s="166">
        <v>41807</v>
      </c>
      <c r="B64" s="157">
        <v>0.54236111111111118</v>
      </c>
      <c r="C64" s="26" t="s">
        <v>88</v>
      </c>
      <c r="D64" s="26">
        <v>11509200</v>
      </c>
      <c r="E64" s="26" t="s">
        <v>19</v>
      </c>
      <c r="F64" s="115"/>
      <c r="G64" s="100"/>
      <c r="H64" s="100"/>
      <c r="I64" s="195">
        <v>8.1699999999999995E-2</v>
      </c>
      <c r="J64" s="100"/>
      <c r="K64" s="195">
        <v>2.4400000000000002E-2</v>
      </c>
      <c r="L64" s="100" t="s">
        <v>16</v>
      </c>
      <c r="M64">
        <v>0.01</v>
      </c>
      <c r="N64" s="100"/>
      <c r="O64" s="100"/>
      <c r="P64" s="45"/>
      <c r="Q64" s="45"/>
      <c r="R64" s="142"/>
      <c r="S64" s="94"/>
      <c r="T64" s="98" t="s">
        <v>15</v>
      </c>
      <c r="U64" s="116">
        <f>ABS(I65-I64)</f>
        <v>1.8000000000000099E-3</v>
      </c>
      <c r="V64" s="116">
        <f>ABS(K65-K64)</f>
        <v>3.0000000000000027E-3</v>
      </c>
      <c r="W64" s="116">
        <f>ABS(M65-M64)</f>
        <v>0</v>
      </c>
      <c r="X64" s="98" t="s">
        <v>15</v>
      </c>
      <c r="Y64" s="101"/>
      <c r="Z64" s="150"/>
      <c r="AA64" s="96">
        <f>U64/AVERAGE(I64,I65)*100</f>
        <v>2.179176755447954</v>
      </c>
      <c r="AB64" s="176">
        <f>V64/AVERAGE(K64,K65)*100</f>
        <v>13.100436681222719</v>
      </c>
      <c r="AC64" s="96">
        <f>W64/AVERAGE(M64,M65)*100</f>
        <v>0</v>
      </c>
      <c r="AD64" s="140"/>
    </row>
    <row r="65" spans="1:37" x14ac:dyDescent="0.2">
      <c r="A65" s="166">
        <v>41807</v>
      </c>
      <c r="B65" s="147">
        <v>0.54305555555555551</v>
      </c>
      <c r="C65" s="26" t="s">
        <v>88</v>
      </c>
      <c r="D65" s="26">
        <v>11509200</v>
      </c>
      <c r="E65" s="26" t="s">
        <v>17</v>
      </c>
      <c r="F65" s="36"/>
      <c r="G65" s="55"/>
      <c r="H65" s="55"/>
      <c r="I65" s="195">
        <v>8.3500000000000005E-2</v>
      </c>
      <c r="J65" s="55"/>
      <c r="K65" s="195">
        <v>2.1399999999999999E-2</v>
      </c>
      <c r="L65" s="55"/>
      <c r="M65">
        <v>0.01</v>
      </c>
      <c r="N65" s="55"/>
      <c r="O65" s="55"/>
      <c r="P65" s="16"/>
      <c r="Q65" s="45"/>
      <c r="R65" s="142">
        <v>1</v>
      </c>
      <c r="T65" s="34"/>
      <c r="X65" s="34"/>
      <c r="AB65" s="9"/>
      <c r="AE65" s="11"/>
      <c r="AF65" s="11"/>
      <c r="AG65" s="11"/>
      <c r="AH65" s="11"/>
      <c r="AI65" s="11"/>
      <c r="AJ65" s="11"/>
      <c r="AK65" s="11"/>
    </row>
    <row r="66" spans="1:37" x14ac:dyDescent="0.2">
      <c r="A66" s="82">
        <v>41863</v>
      </c>
      <c r="B66" s="147">
        <v>0.57361111111111118</v>
      </c>
      <c r="C66" s="26" t="s">
        <v>112</v>
      </c>
      <c r="D66" s="26">
        <v>11486990</v>
      </c>
      <c r="E66" s="26" t="s">
        <v>19</v>
      </c>
      <c r="F66" s="36"/>
      <c r="G66" s="201">
        <v>0.375</v>
      </c>
      <c r="H66" s="41"/>
      <c r="I66" s="41"/>
      <c r="J66" s="13"/>
      <c r="K66" s="13"/>
      <c r="L66" s="13"/>
      <c r="M66" s="13"/>
      <c r="N66" s="13"/>
      <c r="O66">
        <v>3.15</v>
      </c>
      <c r="P66" s="14"/>
      <c r="Q66" s="45"/>
      <c r="R66" s="46"/>
      <c r="T66" s="116">
        <f>ABS(G67-G66)</f>
        <v>5.0000000000000044E-3</v>
      </c>
      <c r="U66" s="98" t="s">
        <v>15</v>
      </c>
      <c r="V66" s="98" t="s">
        <v>15</v>
      </c>
      <c r="W66" s="98" t="s">
        <v>15</v>
      </c>
      <c r="X66" s="116">
        <f>ABS(O67-O66)</f>
        <v>0</v>
      </c>
      <c r="Y66" s="94"/>
      <c r="Z66" s="96">
        <f>T66/AVERAGE(G66,G67)*100</f>
        <v>1.3245033112582794</v>
      </c>
      <c r="AA66" s="140"/>
      <c r="AB66" s="140"/>
      <c r="AC66" s="140"/>
      <c r="AD66" s="96">
        <f>X66/AVERAGE(O66,O67)*100</f>
        <v>0</v>
      </c>
      <c r="AE66" s="11"/>
      <c r="AF66" s="11"/>
      <c r="AG66" s="11"/>
      <c r="AH66" s="11"/>
      <c r="AI66" s="11"/>
      <c r="AJ66" s="11"/>
      <c r="AK66" s="11"/>
    </row>
    <row r="67" spans="1:37" x14ac:dyDescent="0.2">
      <c r="A67" s="82">
        <v>41863</v>
      </c>
      <c r="B67" s="147">
        <v>0.57430555555555551</v>
      </c>
      <c r="C67" s="26" t="s">
        <v>112</v>
      </c>
      <c r="D67" s="26">
        <v>11486990</v>
      </c>
      <c r="E67" s="26" t="s">
        <v>17</v>
      </c>
      <c r="F67" s="36"/>
      <c r="G67" s="201">
        <v>0.38</v>
      </c>
      <c r="H67" s="41"/>
      <c r="I67" s="41"/>
      <c r="J67" s="13"/>
      <c r="K67" s="35"/>
      <c r="L67" s="13"/>
      <c r="M67" s="35"/>
      <c r="N67" s="13"/>
      <c r="O67">
        <v>3.15</v>
      </c>
      <c r="P67" s="12"/>
      <c r="Q67" s="45">
        <v>1</v>
      </c>
      <c r="R67" s="142"/>
      <c r="T67" s="94"/>
      <c r="U67" s="98" t="s">
        <v>15</v>
      </c>
      <c r="V67" s="98" t="s">
        <v>15</v>
      </c>
      <c r="W67" s="98" t="s">
        <v>15</v>
      </c>
      <c r="X67" s="94"/>
      <c r="Y67" s="94"/>
      <c r="Z67" s="139"/>
      <c r="AA67" s="140"/>
      <c r="AB67" s="140"/>
      <c r="AC67" s="140"/>
      <c r="AD67" s="140"/>
      <c r="AE67" s="11"/>
      <c r="AF67" s="11"/>
      <c r="AG67" s="11"/>
      <c r="AH67" s="11"/>
      <c r="AI67" s="11"/>
      <c r="AJ67" s="11"/>
      <c r="AK67" s="11"/>
    </row>
    <row r="68" spans="1:37" x14ac:dyDescent="0.2">
      <c r="A68" s="82">
        <v>41863</v>
      </c>
      <c r="B68" s="147">
        <v>0.57361111111111118</v>
      </c>
      <c r="C68" s="26" t="s">
        <v>112</v>
      </c>
      <c r="D68" s="26">
        <v>11486990</v>
      </c>
      <c r="E68" s="26" t="s">
        <v>19</v>
      </c>
      <c r="F68" s="36"/>
      <c r="G68" s="41"/>
      <c r="H68" s="41"/>
      <c r="I68" s="195">
        <v>0.122</v>
      </c>
      <c r="J68" s="13"/>
      <c r="K68">
        <v>0.81699999999999995</v>
      </c>
      <c r="L68" s="18" t="s">
        <v>16</v>
      </c>
      <c r="M68">
        <v>0.01</v>
      </c>
      <c r="N68" s="13"/>
      <c r="O68" s="13"/>
      <c r="P68" s="12"/>
      <c r="Q68" s="45"/>
      <c r="R68" s="142"/>
      <c r="T68" s="98" t="s">
        <v>15</v>
      </c>
      <c r="U68" s="116">
        <f>ABS(I69-I68)</f>
        <v>0</v>
      </c>
      <c r="V68" s="116">
        <f>ABS(K69-K68)</f>
        <v>1.7999999999999905E-2</v>
      </c>
      <c r="W68" s="116">
        <f>ABS(M69-M68)</f>
        <v>0</v>
      </c>
      <c r="X68" s="98" t="s">
        <v>15</v>
      </c>
      <c r="Y68" s="101"/>
      <c r="Z68" s="150"/>
      <c r="AA68" s="96">
        <f>U68/AVERAGE(I68,I69)*100</f>
        <v>0</v>
      </c>
      <c r="AB68" s="95">
        <f>V68/AVERAGE(K68,K69)*100</f>
        <v>2.2277227722772159</v>
      </c>
      <c r="AC68" s="96">
        <f>W68/AVERAGE(M68,M69)*100</f>
        <v>0</v>
      </c>
      <c r="AD68" s="140"/>
      <c r="AE68" s="11"/>
      <c r="AF68" s="11"/>
      <c r="AG68" s="11"/>
      <c r="AH68" s="11"/>
      <c r="AI68" s="11"/>
      <c r="AJ68" s="11"/>
      <c r="AK68" s="11"/>
    </row>
    <row r="69" spans="1:37" x14ac:dyDescent="0.2">
      <c r="A69" s="82">
        <v>41863</v>
      </c>
      <c r="B69" s="147">
        <v>0.57430555555555551</v>
      </c>
      <c r="C69" s="26" t="s">
        <v>112</v>
      </c>
      <c r="D69" s="26">
        <v>11486990</v>
      </c>
      <c r="E69" s="26" t="s">
        <v>17</v>
      </c>
      <c r="F69" s="36"/>
      <c r="G69" s="41"/>
      <c r="H69" s="41"/>
      <c r="I69" s="195">
        <v>0.122</v>
      </c>
      <c r="J69" s="13"/>
      <c r="K69">
        <v>0.79900000000000004</v>
      </c>
      <c r="L69" s="18" t="s">
        <v>16</v>
      </c>
      <c r="M69">
        <v>0.01</v>
      </c>
      <c r="N69" s="13"/>
      <c r="O69" s="35"/>
      <c r="P69" s="14"/>
      <c r="Q69" s="45"/>
      <c r="R69" s="142">
        <v>1</v>
      </c>
      <c r="Y69" s="17"/>
      <c r="AA69" s="17"/>
      <c r="AB69" s="17"/>
      <c r="AE69" s="11"/>
      <c r="AF69" s="11"/>
      <c r="AG69" s="11"/>
      <c r="AH69" s="11"/>
      <c r="AI69" s="11"/>
      <c r="AJ69" s="11"/>
      <c r="AK69" s="11"/>
    </row>
    <row r="70" spans="1:37" x14ac:dyDescent="0.2">
      <c r="A70" s="143">
        <v>41891</v>
      </c>
      <c r="B70" s="118">
        <v>0.57152777777777775</v>
      </c>
      <c r="C70" s="26" t="s">
        <v>112</v>
      </c>
      <c r="D70" s="26">
        <v>11486990</v>
      </c>
      <c r="E70" s="26" t="s">
        <v>19</v>
      </c>
      <c r="F70" s="36"/>
      <c r="G70" s="201">
        <v>0.108</v>
      </c>
      <c r="H70" s="41"/>
      <c r="I70" s="202"/>
      <c r="J70" s="13"/>
      <c r="K70" s="13"/>
      <c r="L70" s="13"/>
      <c r="M70" s="13"/>
      <c r="N70" s="13"/>
      <c r="O70">
        <v>1.19</v>
      </c>
      <c r="P70" s="14"/>
      <c r="T70" s="116">
        <f>ABS(G71-G70)</f>
        <v>2.0000000000000018E-3</v>
      </c>
      <c r="U70" s="98" t="s">
        <v>15</v>
      </c>
      <c r="V70" s="98" t="s">
        <v>15</v>
      </c>
      <c r="W70" s="98" t="s">
        <v>15</v>
      </c>
      <c r="X70" s="116">
        <f>ABS(O71-O70)</f>
        <v>0</v>
      </c>
      <c r="Y70" s="94"/>
      <c r="Z70" s="96">
        <f>T70/AVERAGE(G70,G71)*100</f>
        <v>1.8348623853211024</v>
      </c>
      <c r="AA70" s="140"/>
      <c r="AB70" s="140"/>
      <c r="AC70" s="140"/>
      <c r="AD70" s="96">
        <f>X70/AVERAGE(O70,O71)*100</f>
        <v>0</v>
      </c>
      <c r="AE70" s="11"/>
      <c r="AF70" s="11"/>
      <c r="AG70" s="11"/>
      <c r="AH70" s="11"/>
      <c r="AI70" s="11"/>
      <c r="AJ70" s="11"/>
      <c r="AK70" s="11"/>
    </row>
    <row r="71" spans="1:37" x14ac:dyDescent="0.2">
      <c r="A71" s="143">
        <v>41891</v>
      </c>
      <c r="B71" s="199">
        <v>0.57222222222222219</v>
      </c>
      <c r="C71" s="26" t="s">
        <v>112</v>
      </c>
      <c r="D71" s="26">
        <v>11486990</v>
      </c>
      <c r="E71" s="26" t="s">
        <v>17</v>
      </c>
      <c r="F71" s="36"/>
      <c r="G71" s="201">
        <v>0.11</v>
      </c>
      <c r="H71" s="41"/>
      <c r="I71" s="202"/>
      <c r="J71" s="13"/>
      <c r="K71" s="41"/>
      <c r="L71" s="13"/>
      <c r="M71" s="35"/>
      <c r="N71" s="13"/>
      <c r="O71">
        <v>1.19</v>
      </c>
      <c r="P71" s="12"/>
      <c r="Q71" s="45">
        <v>1</v>
      </c>
      <c r="R71" s="142"/>
      <c r="T71" s="94"/>
      <c r="U71" s="98" t="s">
        <v>15</v>
      </c>
      <c r="V71" s="98" t="s">
        <v>15</v>
      </c>
      <c r="W71" s="98" t="s">
        <v>15</v>
      </c>
      <c r="X71" s="94"/>
      <c r="Y71" s="94"/>
      <c r="Z71" s="139"/>
      <c r="AA71" s="140"/>
      <c r="AB71" s="140"/>
      <c r="AC71" s="140"/>
      <c r="AD71" s="140"/>
      <c r="AE71" s="11"/>
      <c r="AF71" s="11"/>
      <c r="AG71" s="11"/>
      <c r="AH71" s="11"/>
      <c r="AI71" s="11"/>
      <c r="AJ71" s="11"/>
      <c r="AK71" s="11"/>
    </row>
    <row r="72" spans="1:37" x14ac:dyDescent="0.2">
      <c r="A72" s="143">
        <v>41891</v>
      </c>
      <c r="B72" s="118">
        <v>0.57152777777777775</v>
      </c>
      <c r="C72" s="26" t="s">
        <v>112</v>
      </c>
      <c r="D72" s="26">
        <v>11486990</v>
      </c>
      <c r="E72" s="26" t="s">
        <v>19</v>
      </c>
      <c r="F72" s="36"/>
      <c r="G72" s="41"/>
      <c r="H72" s="41"/>
      <c r="I72" s="195">
        <v>3.04E-2</v>
      </c>
      <c r="J72" s="13"/>
      <c r="K72" s="195">
        <v>3.3799999999999997E-2</v>
      </c>
      <c r="L72" s="13"/>
      <c r="M72" s="195">
        <v>6.0999999999999999E-2</v>
      </c>
      <c r="N72" s="13"/>
      <c r="O72" s="13"/>
      <c r="P72" s="12"/>
      <c r="Q72" s="45"/>
      <c r="R72" s="142"/>
      <c r="T72" s="98" t="s">
        <v>15</v>
      </c>
      <c r="U72" s="116">
        <f>ABS(I73-I72)</f>
        <v>1.6999999999999967E-3</v>
      </c>
      <c r="V72" s="116">
        <f>ABS(K73-K72)</f>
        <v>4.4000000000000011E-3</v>
      </c>
      <c r="W72" s="116">
        <f>ABS(M73-M72)</f>
        <v>0</v>
      </c>
      <c r="X72" s="98" t="s">
        <v>15</v>
      </c>
      <c r="Y72" s="101"/>
      <c r="Z72" s="150"/>
      <c r="AA72" s="96">
        <f>U72/AVERAGE(I72,I73)*100</f>
        <v>5.4399999999999888</v>
      </c>
      <c r="AB72" s="176">
        <f>V72/AVERAGE(K72,K73)*100</f>
        <v>12.222222222222227</v>
      </c>
      <c r="AC72" s="96">
        <f>W72/AVERAGE(M72,M73)*100</f>
        <v>0</v>
      </c>
      <c r="AD72" s="140"/>
      <c r="AE72" s="11"/>
      <c r="AF72" s="11"/>
      <c r="AG72" s="11"/>
      <c r="AH72" s="11"/>
      <c r="AI72" s="11"/>
      <c r="AJ72" s="11"/>
      <c r="AK72" s="11"/>
    </row>
    <row r="73" spans="1:37" x14ac:dyDescent="0.2">
      <c r="A73" s="143">
        <v>41891</v>
      </c>
      <c r="B73" s="199">
        <v>0.57222222222222219</v>
      </c>
      <c r="C73" s="26" t="s">
        <v>112</v>
      </c>
      <c r="D73" s="26">
        <v>11486990</v>
      </c>
      <c r="E73" s="26" t="s">
        <v>17</v>
      </c>
      <c r="F73" s="36"/>
      <c r="G73" s="41"/>
      <c r="H73" s="41"/>
      <c r="I73" s="195">
        <v>3.2099999999999997E-2</v>
      </c>
      <c r="J73" s="13"/>
      <c r="K73" s="195">
        <v>3.8199999999999998E-2</v>
      </c>
      <c r="L73" s="13"/>
      <c r="M73" s="195">
        <v>6.0999999999999999E-2</v>
      </c>
      <c r="N73" s="13"/>
      <c r="O73" s="35"/>
      <c r="P73" s="16"/>
      <c r="Q73" s="45"/>
      <c r="R73" s="142">
        <v>1</v>
      </c>
      <c r="AC73" s="15"/>
      <c r="AD73" s="15"/>
      <c r="AE73" s="11"/>
      <c r="AF73" s="11"/>
      <c r="AG73" s="11"/>
      <c r="AH73" s="11"/>
      <c r="AI73" s="11"/>
      <c r="AJ73" s="11"/>
      <c r="AK73" s="11"/>
    </row>
    <row r="74" spans="1:37" x14ac:dyDescent="0.2">
      <c r="A74" s="197">
        <v>41920</v>
      </c>
      <c r="B74" s="200">
        <v>0.57291666666666663</v>
      </c>
      <c r="C74" s="26" t="s">
        <v>112</v>
      </c>
      <c r="D74" s="26">
        <v>11486990</v>
      </c>
      <c r="E74" s="26" t="s">
        <v>19</v>
      </c>
      <c r="G74" s="201">
        <v>0.124</v>
      </c>
      <c r="H74" s="202"/>
      <c r="I74" s="202"/>
      <c r="K74" s="202"/>
      <c r="M74" s="202"/>
      <c r="O74">
        <v>1.19</v>
      </c>
      <c r="P74" s="15"/>
      <c r="Q74" s="52"/>
      <c r="R74" s="53"/>
      <c r="S74" s="15"/>
      <c r="T74" s="116">
        <f>ABS(G75-G74)</f>
        <v>1.2999999999999998E-2</v>
      </c>
      <c r="U74" s="98" t="s">
        <v>15</v>
      </c>
      <c r="V74" s="98" t="s">
        <v>15</v>
      </c>
      <c r="W74" s="98" t="s">
        <v>15</v>
      </c>
      <c r="X74" s="94">
        <f>ABS(O75-O74)</f>
        <v>6.999999999999984E-2</v>
      </c>
      <c r="Y74" s="94"/>
      <c r="Z74" s="177">
        <f>T74/AVERAGE(G74,G75)*100</f>
        <v>11.063829787234042</v>
      </c>
      <c r="AA74" s="140"/>
      <c r="AB74" s="140"/>
      <c r="AC74" s="140"/>
      <c r="AD74" s="96">
        <f>X74/AVERAGE(O74,O75)*100</f>
        <v>6.0606060606060472</v>
      </c>
      <c r="AE74" s="11"/>
      <c r="AF74" s="11"/>
      <c r="AG74" s="11"/>
      <c r="AH74" s="11"/>
      <c r="AI74" s="11"/>
      <c r="AJ74" s="11"/>
      <c r="AK74" s="11"/>
    </row>
    <row r="75" spans="1:37" x14ac:dyDescent="0.2">
      <c r="A75" s="197">
        <v>41920</v>
      </c>
      <c r="B75" s="200">
        <v>0.57361111111111118</v>
      </c>
      <c r="C75" s="26" t="s">
        <v>112</v>
      </c>
      <c r="D75" s="26">
        <v>11486990</v>
      </c>
      <c r="E75" s="26" t="s">
        <v>17</v>
      </c>
      <c r="G75" s="201">
        <v>0.111</v>
      </c>
      <c r="H75" s="202"/>
      <c r="I75" s="203"/>
      <c r="K75" s="202"/>
      <c r="M75" s="202"/>
      <c r="O75">
        <v>1.1200000000000001</v>
      </c>
      <c r="Q75" s="45">
        <v>1</v>
      </c>
      <c r="R75" s="142"/>
      <c r="T75" s="94"/>
      <c r="U75" s="98" t="s">
        <v>15</v>
      </c>
      <c r="V75" s="98" t="s">
        <v>15</v>
      </c>
      <c r="W75" s="98" t="s">
        <v>15</v>
      </c>
      <c r="X75" s="94"/>
      <c r="Y75" s="94"/>
      <c r="Z75" s="139"/>
      <c r="AA75" s="140"/>
      <c r="AB75" s="140"/>
      <c r="AC75" s="140"/>
      <c r="AD75" s="140"/>
      <c r="AE75" s="11"/>
      <c r="AF75" s="11"/>
      <c r="AG75" s="11"/>
      <c r="AH75" s="11"/>
      <c r="AI75" s="11"/>
      <c r="AJ75" s="11"/>
      <c r="AK75" s="11"/>
    </row>
    <row r="76" spans="1:37" x14ac:dyDescent="0.2">
      <c r="A76" s="197">
        <v>41920</v>
      </c>
      <c r="B76" s="200">
        <v>0.57291666666666663</v>
      </c>
      <c r="C76" s="26" t="s">
        <v>112</v>
      </c>
      <c r="D76" s="26">
        <v>11486990</v>
      </c>
      <c r="E76" s="26" t="s">
        <v>19</v>
      </c>
      <c r="G76" s="203"/>
      <c r="H76" s="204"/>
      <c r="I76" s="195">
        <v>3.6499999999999998E-2</v>
      </c>
      <c r="J76" s="8"/>
      <c r="K76" s="195">
        <v>2.8899999999999999E-2</v>
      </c>
      <c r="L76" s="8"/>
      <c r="M76" s="195">
        <v>1.7000000000000001E-2</v>
      </c>
      <c r="N76" s="8"/>
      <c r="O76" s="34"/>
      <c r="P76" s="12"/>
      <c r="Q76" s="45"/>
      <c r="R76" s="142"/>
      <c r="T76" s="98" t="s">
        <v>15</v>
      </c>
      <c r="U76" s="116">
        <f>ABS(I77-I76)</f>
        <v>1.4999999999999944E-3</v>
      </c>
      <c r="V76" s="116">
        <f>ABS(K77-K76)</f>
        <v>6.5999999999999982E-3</v>
      </c>
      <c r="W76" s="116">
        <f>ABS(M77-M76)</f>
        <v>9.9999999999999742E-4</v>
      </c>
      <c r="X76" s="98" t="s">
        <v>15</v>
      </c>
      <c r="Y76" s="101"/>
      <c r="Z76" s="150"/>
      <c r="AA76" s="96">
        <f>U76/AVERAGE(I76,I77)*100</f>
        <v>4.195804195804179</v>
      </c>
      <c r="AB76" s="176">
        <f>V76/AVERAGE(K76,K77)*100</f>
        <v>25.781249999999993</v>
      </c>
      <c r="AC76" s="96">
        <f>W76/AVERAGE(M76,M77)*100</f>
        <v>5.7142857142856984</v>
      </c>
      <c r="AD76" s="140"/>
      <c r="AE76" s="11"/>
      <c r="AF76" s="11"/>
      <c r="AG76" s="11"/>
      <c r="AH76" s="11"/>
      <c r="AI76" s="11"/>
      <c r="AJ76" s="11"/>
      <c r="AK76" s="11"/>
    </row>
    <row r="77" spans="1:37" x14ac:dyDescent="0.2">
      <c r="A77" s="197">
        <v>41920</v>
      </c>
      <c r="B77" s="200">
        <v>0.57361111111111118</v>
      </c>
      <c r="C77" s="26" t="s">
        <v>112</v>
      </c>
      <c r="D77" s="26">
        <v>11486990</v>
      </c>
      <c r="E77" s="26" t="s">
        <v>17</v>
      </c>
      <c r="G77" s="203"/>
      <c r="H77" s="204"/>
      <c r="I77" s="195">
        <v>3.5000000000000003E-2</v>
      </c>
      <c r="J77" s="8"/>
      <c r="K77" s="195">
        <v>2.23E-2</v>
      </c>
      <c r="L77" s="8"/>
      <c r="M77" s="195">
        <v>1.7999999999999999E-2</v>
      </c>
      <c r="N77" s="8"/>
      <c r="O77" s="33"/>
      <c r="P77" s="14"/>
      <c r="Q77" s="45"/>
      <c r="R77" s="142">
        <v>1</v>
      </c>
      <c r="AE77" s="11"/>
      <c r="AF77" s="11"/>
      <c r="AG77" s="11"/>
      <c r="AH77" s="11"/>
      <c r="AI77" s="11"/>
      <c r="AJ77" s="11"/>
      <c r="AK77" s="11"/>
    </row>
    <row r="78" spans="1:37" x14ac:dyDescent="0.2">
      <c r="A78" s="197">
        <v>41946</v>
      </c>
      <c r="B78" s="200">
        <v>0.44513888888888892</v>
      </c>
      <c r="C78" s="26" t="s">
        <v>112</v>
      </c>
      <c r="D78" s="26">
        <v>11486990</v>
      </c>
      <c r="E78" s="26" t="s">
        <v>19</v>
      </c>
      <c r="G78" s="201">
        <v>0.17599999999999999</v>
      </c>
      <c r="H78" s="204"/>
      <c r="I78" s="202"/>
      <c r="J78" s="8"/>
      <c r="K78" s="41"/>
      <c r="L78" s="8"/>
      <c r="M78" s="203"/>
      <c r="N78" s="8"/>
      <c r="O78" s="195">
        <v>0.9</v>
      </c>
      <c r="T78" s="116">
        <f>ABS(G79-G78)</f>
        <v>3.0000000000000027E-3</v>
      </c>
      <c r="U78" s="98" t="s">
        <v>15</v>
      </c>
      <c r="V78" s="98" t="s">
        <v>15</v>
      </c>
      <c r="W78" s="98" t="s">
        <v>15</v>
      </c>
      <c r="X78" s="116">
        <f>ABS(O79-O78)</f>
        <v>1.9000000000000017E-2</v>
      </c>
      <c r="Y78" s="94"/>
      <c r="Z78" s="96">
        <f>T78/AVERAGE(G78,G79)*100</f>
        <v>1.7191977077363914</v>
      </c>
      <c r="AA78" s="140"/>
      <c r="AB78" s="140"/>
      <c r="AC78" s="140"/>
      <c r="AD78" s="96">
        <f>X78/AVERAGE(O78,O79)*100</f>
        <v>2.1336327905670989</v>
      </c>
      <c r="AE78" s="11"/>
      <c r="AF78" s="11"/>
      <c r="AG78" s="11"/>
      <c r="AH78" s="11"/>
      <c r="AI78" s="11"/>
      <c r="AJ78" s="11"/>
      <c r="AK78" s="11"/>
    </row>
    <row r="79" spans="1:37" x14ac:dyDescent="0.2">
      <c r="A79" s="197">
        <v>41946</v>
      </c>
      <c r="B79" s="200">
        <v>0.4458333333333333</v>
      </c>
      <c r="C79" s="26" t="s">
        <v>112</v>
      </c>
      <c r="D79" s="26">
        <v>11486990</v>
      </c>
      <c r="E79" s="26" t="s">
        <v>17</v>
      </c>
      <c r="G79" s="201">
        <v>0.17299999999999999</v>
      </c>
      <c r="H79" s="204"/>
      <c r="I79" s="41"/>
      <c r="J79" s="8"/>
      <c r="K79" s="41"/>
      <c r="L79" s="8"/>
      <c r="M79" s="203"/>
      <c r="N79" s="8"/>
      <c r="O79" s="195">
        <v>0.88100000000000001</v>
      </c>
      <c r="P79" s="12"/>
      <c r="Q79" s="45">
        <v>1</v>
      </c>
      <c r="R79" s="142"/>
      <c r="T79" s="94"/>
      <c r="U79" s="98" t="s">
        <v>15</v>
      </c>
      <c r="V79" s="98" t="s">
        <v>15</v>
      </c>
      <c r="W79" s="98" t="s">
        <v>15</v>
      </c>
      <c r="X79" s="94"/>
      <c r="Y79" s="94"/>
      <c r="Z79" s="139"/>
      <c r="AA79" s="140"/>
      <c r="AB79" s="140"/>
      <c r="AC79" s="140"/>
      <c r="AD79" s="140"/>
      <c r="AE79" s="11"/>
      <c r="AF79" s="11"/>
      <c r="AG79" s="11"/>
      <c r="AH79" s="11"/>
      <c r="AI79" s="11"/>
      <c r="AJ79" s="11"/>
      <c r="AK79" s="11"/>
    </row>
    <row r="80" spans="1:37" x14ac:dyDescent="0.2">
      <c r="A80" s="197">
        <v>41946</v>
      </c>
      <c r="B80" s="200">
        <v>0.44513888888888892</v>
      </c>
      <c r="C80" s="26" t="s">
        <v>112</v>
      </c>
      <c r="D80" s="26">
        <v>11486990</v>
      </c>
      <c r="E80" s="26" t="s">
        <v>19</v>
      </c>
      <c r="F80" s="36"/>
      <c r="G80" s="41"/>
      <c r="H80" s="41"/>
      <c r="I80" s="195">
        <v>0.121</v>
      </c>
      <c r="J80" s="13"/>
      <c r="K80" s="195">
        <v>2.01E-2</v>
      </c>
      <c r="L80" s="18" t="s">
        <v>16</v>
      </c>
      <c r="M80" s="195">
        <v>0.01</v>
      </c>
      <c r="N80" s="13"/>
      <c r="O80" s="35"/>
      <c r="P80" s="14"/>
      <c r="Q80" s="45"/>
      <c r="R80" s="142"/>
      <c r="T80" s="98" t="s">
        <v>15</v>
      </c>
      <c r="U80" s="116">
        <f>ABS(I81-I80)</f>
        <v>2.0000000000000018E-3</v>
      </c>
      <c r="V80" s="116">
        <f>ABS(K81-K80)</f>
        <v>6.8000000000000005E-3</v>
      </c>
      <c r="W80" s="116">
        <f>ABS(M81-M80)</f>
        <v>0</v>
      </c>
      <c r="X80" s="98" t="s">
        <v>15</v>
      </c>
      <c r="Y80" s="101"/>
      <c r="Z80" s="150"/>
      <c r="AA80" s="96">
        <f>U80/AVERAGE(I80,I81)*100</f>
        <v>1.6393442622950833</v>
      </c>
      <c r="AB80" s="176">
        <f>V80/AVERAGE(K80,K81)*100</f>
        <v>40.718562874251504</v>
      </c>
      <c r="AC80" s="96">
        <f>W80/AVERAGE(M80,M81)*100</f>
        <v>0</v>
      </c>
      <c r="AD80" s="140"/>
      <c r="AE80" s="11"/>
      <c r="AF80" s="11"/>
      <c r="AG80" s="11"/>
      <c r="AH80" s="11"/>
      <c r="AI80" s="11"/>
      <c r="AJ80" s="11"/>
      <c r="AK80" s="11"/>
    </row>
    <row r="81" spans="1:37" x14ac:dyDescent="0.2">
      <c r="A81" s="197">
        <v>41946</v>
      </c>
      <c r="B81" s="200">
        <v>0.4458333333333333</v>
      </c>
      <c r="C81" s="26" t="s">
        <v>112</v>
      </c>
      <c r="D81" s="26">
        <v>11486990</v>
      </c>
      <c r="E81" s="26" t="s">
        <v>17</v>
      </c>
      <c r="F81" s="36"/>
      <c r="G81" s="41"/>
      <c r="H81" s="41"/>
      <c r="I81" s="195">
        <v>0.123</v>
      </c>
      <c r="J81" s="13"/>
      <c r="K81" s="195">
        <v>1.3299999999999999E-2</v>
      </c>
      <c r="L81" s="18" t="s">
        <v>16</v>
      </c>
      <c r="M81" s="195">
        <v>0.01</v>
      </c>
      <c r="N81" s="13"/>
      <c r="O81" s="13"/>
      <c r="P81" s="12"/>
      <c r="Q81" s="45"/>
      <c r="R81" s="142">
        <v>1</v>
      </c>
      <c r="AE81" s="11"/>
      <c r="AF81" s="11"/>
      <c r="AG81" s="11"/>
      <c r="AH81" s="11"/>
      <c r="AI81" s="11"/>
      <c r="AJ81" s="11"/>
      <c r="AK81" s="11"/>
    </row>
    <row r="82" spans="1:37" x14ac:dyDescent="0.2">
      <c r="A82" s="198">
        <v>41974</v>
      </c>
      <c r="B82" s="199">
        <v>0.4465277777777778</v>
      </c>
      <c r="C82" s="26" t="s">
        <v>112</v>
      </c>
      <c r="D82" s="26">
        <v>11486990</v>
      </c>
      <c r="E82" s="26" t="s">
        <v>19</v>
      </c>
      <c r="F82" s="36"/>
      <c r="G82" s="201">
        <v>0.124</v>
      </c>
      <c r="H82" s="41"/>
      <c r="I82" s="202"/>
      <c r="J82" s="13"/>
      <c r="K82" s="41"/>
      <c r="L82" s="13"/>
      <c r="M82" s="41"/>
      <c r="N82" s="13"/>
      <c r="O82" s="195">
        <v>1.5</v>
      </c>
      <c r="T82" s="116">
        <f>ABS(G83-G82)</f>
        <v>2.0000000000000018E-3</v>
      </c>
      <c r="U82" s="98" t="s">
        <v>15</v>
      </c>
      <c r="V82" s="98" t="s">
        <v>15</v>
      </c>
      <c r="W82" s="98" t="s">
        <v>15</v>
      </c>
      <c r="X82" s="94">
        <f>ABS(O83-O82)</f>
        <v>2.0000000000000018E-2</v>
      </c>
      <c r="Y82" s="94"/>
      <c r="Z82" s="96">
        <f>T82/AVERAGE(G82,G83)*100</f>
        <v>1.6260162601626031</v>
      </c>
      <c r="AA82" s="140"/>
      <c r="AB82" s="140"/>
      <c r="AC82" s="140"/>
      <c r="AD82" s="96">
        <f>X82/AVERAGE(O82,O83)*100</f>
        <v>1.342281879194632</v>
      </c>
      <c r="AE82" s="11"/>
      <c r="AF82" s="11"/>
      <c r="AG82" s="11"/>
      <c r="AH82" s="11"/>
      <c r="AI82" s="11"/>
      <c r="AJ82" s="11"/>
      <c r="AK82" s="11"/>
    </row>
    <row r="83" spans="1:37" x14ac:dyDescent="0.2">
      <c r="A83" s="198">
        <v>41974</v>
      </c>
      <c r="B83" s="199">
        <v>0.44722222222222219</v>
      </c>
      <c r="C83" s="26" t="s">
        <v>112</v>
      </c>
      <c r="D83" s="26">
        <v>11486990</v>
      </c>
      <c r="E83" s="26" t="s">
        <v>17</v>
      </c>
      <c r="F83" s="36"/>
      <c r="G83" s="201">
        <v>0.122</v>
      </c>
      <c r="H83" s="41"/>
      <c r="I83" s="202"/>
      <c r="J83" s="13"/>
      <c r="K83" s="41"/>
      <c r="L83" s="13"/>
      <c r="M83" s="41"/>
      <c r="N83" s="13"/>
      <c r="O83">
        <v>1.48</v>
      </c>
      <c r="P83" s="14"/>
      <c r="Q83" s="45">
        <v>1</v>
      </c>
      <c r="R83" s="142"/>
      <c r="T83" s="94"/>
      <c r="U83" s="98" t="s">
        <v>15</v>
      </c>
      <c r="V83" s="98" t="s">
        <v>15</v>
      </c>
      <c r="W83" s="98" t="s">
        <v>15</v>
      </c>
      <c r="X83" s="94"/>
      <c r="Y83" s="94"/>
      <c r="Z83" s="139"/>
      <c r="AA83" s="140"/>
      <c r="AB83" s="140"/>
      <c r="AC83" s="140"/>
      <c r="AD83" s="140"/>
      <c r="AE83" s="11"/>
      <c r="AF83" s="11"/>
      <c r="AG83" s="11"/>
      <c r="AH83" s="11"/>
      <c r="AI83" s="11"/>
      <c r="AJ83" s="11"/>
      <c r="AK83" s="11"/>
    </row>
    <row r="84" spans="1:37" x14ac:dyDescent="0.2">
      <c r="A84" s="198">
        <v>41974</v>
      </c>
      <c r="B84" s="199">
        <v>0.4465277777777778</v>
      </c>
      <c r="C84" s="26" t="s">
        <v>112</v>
      </c>
      <c r="D84" s="26">
        <v>11486990</v>
      </c>
      <c r="E84" s="26" t="s">
        <v>19</v>
      </c>
      <c r="G84" s="203"/>
      <c r="H84" s="204"/>
      <c r="I84" s="195">
        <v>6.54E-2</v>
      </c>
      <c r="J84" s="8"/>
      <c r="K84" s="195">
        <v>0.16</v>
      </c>
      <c r="L84" s="8"/>
      <c r="M84" s="195">
        <v>0.41499999999999998</v>
      </c>
      <c r="N84" s="8"/>
      <c r="O84" s="34"/>
      <c r="P84" s="12"/>
      <c r="Q84" s="45"/>
      <c r="R84" s="142"/>
      <c r="T84" s="98" t="s">
        <v>15</v>
      </c>
      <c r="U84" s="116">
        <f>ABS(I85-I84)</f>
        <v>1.0000000000000286E-4</v>
      </c>
      <c r="V84" s="116">
        <f>ABS(K85-K84)</f>
        <v>1.0000000000000009E-3</v>
      </c>
      <c r="W84" s="116">
        <f>ABS(M85-M84)</f>
        <v>0</v>
      </c>
      <c r="X84" s="98" t="s">
        <v>15</v>
      </c>
      <c r="Y84" s="101"/>
      <c r="Z84" s="150"/>
      <c r="AA84" s="96">
        <f>U84/AVERAGE(I84,I85)*100</f>
        <v>0.15302218821729591</v>
      </c>
      <c r="AB84" s="95">
        <f>V84/AVERAGE(K84,K85)*100</f>
        <v>0.62695924764890343</v>
      </c>
      <c r="AC84" s="96">
        <f>W84/AVERAGE(M84,M85)*100</f>
        <v>0</v>
      </c>
      <c r="AD84" s="140"/>
      <c r="AE84" s="11"/>
      <c r="AF84" s="11"/>
      <c r="AG84" s="11"/>
      <c r="AH84" s="11"/>
      <c r="AI84" s="11"/>
      <c r="AJ84" s="11"/>
      <c r="AK84" s="11"/>
    </row>
    <row r="85" spans="1:37" x14ac:dyDescent="0.2">
      <c r="A85" s="198">
        <v>41974</v>
      </c>
      <c r="B85" s="199">
        <v>0.44722222222222219</v>
      </c>
      <c r="C85" s="26" t="s">
        <v>112</v>
      </c>
      <c r="D85" s="26">
        <v>11486990</v>
      </c>
      <c r="E85" s="26" t="s">
        <v>17</v>
      </c>
      <c r="G85" s="202"/>
      <c r="H85" s="202"/>
      <c r="I85" s="195">
        <v>6.5299999999999997E-2</v>
      </c>
      <c r="K85" s="195">
        <v>0.159</v>
      </c>
      <c r="M85" s="195">
        <v>0.41499999999999998</v>
      </c>
      <c r="Q85" s="45"/>
      <c r="R85" s="142">
        <v>1</v>
      </c>
    </row>
    <row r="86" spans="1:37" x14ac:dyDescent="0.2">
      <c r="A86" s="197">
        <v>42003</v>
      </c>
      <c r="B86" s="200">
        <v>0.57777777777777783</v>
      </c>
      <c r="C86" s="26" t="s">
        <v>112</v>
      </c>
      <c r="D86" s="26">
        <v>11486990</v>
      </c>
      <c r="E86" s="26" t="s">
        <v>19</v>
      </c>
      <c r="G86" s="201">
        <v>0.19400000000000001</v>
      </c>
      <c r="H86" s="202"/>
      <c r="I86" s="202"/>
      <c r="K86" s="202"/>
      <c r="M86" s="202"/>
      <c r="O86">
        <v>1.88</v>
      </c>
      <c r="T86" s="116">
        <f>ABS(G87-G86)</f>
        <v>1.6999999999999987E-2</v>
      </c>
      <c r="U86" s="98" t="s">
        <v>15</v>
      </c>
      <c r="V86" s="98" t="s">
        <v>15</v>
      </c>
      <c r="W86" s="98" t="s">
        <v>15</v>
      </c>
      <c r="X86" s="94">
        <f>ABS(O87-O86)</f>
        <v>9.9999999999997868E-3</v>
      </c>
      <c r="Y86" s="94"/>
      <c r="Z86" s="96">
        <f>T86/AVERAGE(G86,G87)*100</f>
        <v>8.3950617283950546</v>
      </c>
      <c r="AA86" s="140"/>
      <c r="AB86" s="140"/>
      <c r="AC86" s="140"/>
      <c r="AD86" s="96">
        <f>X86/AVERAGE(O86,O87)*100</f>
        <v>0.533333333333322</v>
      </c>
    </row>
    <row r="87" spans="1:37" x14ac:dyDescent="0.2">
      <c r="A87" s="197">
        <v>42003</v>
      </c>
      <c r="B87" s="200">
        <v>0.57847222222222217</v>
      </c>
      <c r="C87" s="26" t="s">
        <v>112</v>
      </c>
      <c r="D87" s="26">
        <v>11486990</v>
      </c>
      <c r="E87" s="26" t="s">
        <v>17</v>
      </c>
      <c r="G87" s="201">
        <v>0.21099999999999999</v>
      </c>
      <c r="H87" s="202"/>
      <c r="I87" s="202"/>
      <c r="K87" s="202"/>
      <c r="M87" s="202"/>
      <c r="O87">
        <v>1.87</v>
      </c>
      <c r="Q87" s="45">
        <v>1</v>
      </c>
      <c r="R87" s="142"/>
      <c r="T87" s="94"/>
      <c r="U87" s="98" t="s">
        <v>15</v>
      </c>
      <c r="V87" s="98" t="s">
        <v>15</v>
      </c>
      <c r="W87" s="98" t="s">
        <v>15</v>
      </c>
      <c r="X87" s="94"/>
      <c r="Y87" s="94"/>
      <c r="Z87" s="139"/>
      <c r="AA87" s="140"/>
      <c r="AB87" s="140"/>
      <c r="AC87" s="140"/>
      <c r="AD87" s="140"/>
    </row>
    <row r="88" spans="1:37" x14ac:dyDescent="0.2">
      <c r="A88" s="197">
        <v>42003</v>
      </c>
      <c r="B88" s="200">
        <v>0.57777777777777783</v>
      </c>
      <c r="C88" s="26" t="s">
        <v>112</v>
      </c>
      <c r="D88" s="26">
        <v>11486990</v>
      </c>
      <c r="E88" s="26" t="s">
        <v>19</v>
      </c>
      <c r="G88" s="202"/>
      <c r="H88" s="202"/>
      <c r="I88" s="195">
        <v>0.18</v>
      </c>
      <c r="K88" s="195">
        <v>0.17399999999999999</v>
      </c>
      <c r="M88" s="195">
        <v>0.92500000000000004</v>
      </c>
      <c r="Q88" s="45"/>
      <c r="R88" s="142"/>
      <c r="T88" s="98" t="s">
        <v>15</v>
      </c>
      <c r="U88" s="116">
        <f>ABS(I89-I88)</f>
        <v>5.0000000000000044E-3</v>
      </c>
      <c r="V88" s="116">
        <f>ABS(K89-K88)</f>
        <v>7.9999999999999793E-3</v>
      </c>
      <c r="W88" s="116">
        <f>ABS(M89-M88)</f>
        <v>5.8000000000000052E-2</v>
      </c>
      <c r="X88" s="98" t="s">
        <v>15</v>
      </c>
      <c r="Y88" s="101"/>
      <c r="Z88" s="150"/>
      <c r="AA88" s="96">
        <f>U88/AVERAGE(I88,I89)*100</f>
        <v>2.8169014084507067</v>
      </c>
      <c r="AB88" s="95">
        <f>V88/AVERAGE(K88,K89)*100</f>
        <v>4.7058823529411642</v>
      </c>
      <c r="AC88" s="96">
        <f>W88/AVERAGE(M88,M89)*100</f>
        <v>6.4732142857142918</v>
      </c>
      <c r="AD88" s="140"/>
    </row>
    <row r="89" spans="1:37" x14ac:dyDescent="0.2">
      <c r="A89" s="197">
        <v>42003</v>
      </c>
      <c r="B89" s="200">
        <v>0.57847222222222217</v>
      </c>
      <c r="C89" s="26" t="s">
        <v>112</v>
      </c>
      <c r="D89" s="26">
        <v>11486990</v>
      </c>
      <c r="E89" s="26" t="s">
        <v>17</v>
      </c>
      <c r="G89" s="202"/>
      <c r="H89" s="202"/>
      <c r="I89" s="195">
        <v>0.17499999999999999</v>
      </c>
      <c r="K89" s="195">
        <v>0.16600000000000001</v>
      </c>
      <c r="M89" s="195">
        <v>0.86699999999999999</v>
      </c>
      <c r="Q89" s="45"/>
      <c r="R89" s="142">
        <v>1</v>
      </c>
    </row>
    <row r="90" spans="1:37" x14ac:dyDescent="0.2">
      <c r="A90" s="197">
        <v>42031</v>
      </c>
      <c r="B90" s="200">
        <v>0.57708333333333328</v>
      </c>
      <c r="C90" s="26" t="s">
        <v>112</v>
      </c>
      <c r="D90" s="26">
        <v>11486990</v>
      </c>
      <c r="E90" s="26" t="s">
        <v>19</v>
      </c>
      <c r="G90" s="201">
        <v>0.17100000000000001</v>
      </c>
      <c r="H90" s="202"/>
      <c r="I90" s="202"/>
      <c r="K90" s="202"/>
      <c r="M90" s="202"/>
      <c r="O90">
        <v>1.76</v>
      </c>
      <c r="T90" s="116">
        <f>ABS(G91-G90)</f>
        <v>4.9999999999999767E-3</v>
      </c>
      <c r="U90" s="98" t="s">
        <v>15</v>
      </c>
      <c r="V90" s="98" t="s">
        <v>15</v>
      </c>
      <c r="W90" s="98" t="s">
        <v>15</v>
      </c>
      <c r="X90" s="94">
        <f>ABS(O91-O90)</f>
        <v>4.0000000000000036E-2</v>
      </c>
      <c r="Y90" s="94"/>
      <c r="Z90" s="96">
        <f>T90/AVERAGE(G90,G91)*100</f>
        <v>2.8818443804034448</v>
      </c>
      <c r="AA90" s="140"/>
      <c r="AB90" s="140"/>
      <c r="AC90" s="140"/>
      <c r="AD90" s="96">
        <f>X90/AVERAGE(O90,O91)*100</f>
        <v>2.247191011235957</v>
      </c>
    </row>
    <row r="91" spans="1:37" x14ac:dyDescent="0.2">
      <c r="A91" s="197">
        <v>42031</v>
      </c>
      <c r="B91" s="200">
        <v>0.57777777777777783</v>
      </c>
      <c r="C91" s="26" t="s">
        <v>112</v>
      </c>
      <c r="D91" s="26">
        <v>11486990</v>
      </c>
      <c r="E91" s="26" t="s">
        <v>17</v>
      </c>
      <c r="G91" s="201">
        <v>0.17599999999999999</v>
      </c>
      <c r="H91" s="202"/>
      <c r="I91" s="202"/>
      <c r="K91" s="202"/>
      <c r="M91" s="202"/>
      <c r="O91" s="195">
        <v>1.8</v>
      </c>
      <c r="Q91" s="45">
        <v>1</v>
      </c>
      <c r="R91" s="142"/>
      <c r="T91" s="94"/>
      <c r="U91" s="98" t="s">
        <v>15</v>
      </c>
      <c r="V91" s="98" t="s">
        <v>15</v>
      </c>
      <c r="W91" s="98" t="s">
        <v>15</v>
      </c>
      <c r="X91" s="94"/>
      <c r="Y91" s="94"/>
      <c r="Z91" s="139"/>
      <c r="AA91" s="140"/>
      <c r="AB91" s="140"/>
      <c r="AC91" s="140"/>
      <c r="AD91" s="140"/>
    </row>
    <row r="92" spans="1:37" x14ac:dyDescent="0.2">
      <c r="A92" s="197">
        <v>42031</v>
      </c>
      <c r="B92" s="200">
        <v>0.57708333333333328</v>
      </c>
      <c r="C92" s="26" t="s">
        <v>112</v>
      </c>
      <c r="D92" s="26">
        <v>11486990</v>
      </c>
      <c r="E92" s="26" t="s">
        <v>19</v>
      </c>
      <c r="G92" s="202"/>
      <c r="H92" s="202"/>
      <c r="I92" s="195">
        <v>0.13500000000000001</v>
      </c>
      <c r="K92" s="195">
        <v>0.128</v>
      </c>
      <c r="M92" s="195">
        <v>1.05</v>
      </c>
      <c r="Q92" s="45"/>
      <c r="R92" s="142"/>
      <c r="T92" s="98" t="s">
        <v>15</v>
      </c>
      <c r="U92" s="116">
        <f>ABS(I93-I92)</f>
        <v>1.0000000000000009E-3</v>
      </c>
      <c r="V92" s="116">
        <f>ABS(K93-K92)</f>
        <v>5.0000000000000044E-3</v>
      </c>
      <c r="W92" s="116">
        <f>ABS(M93-M92)</f>
        <v>1.0000000000000009E-2</v>
      </c>
      <c r="X92" s="98" t="s">
        <v>15</v>
      </c>
      <c r="Y92" s="101"/>
      <c r="Z92" s="150"/>
      <c r="AA92" s="96">
        <f>U92/AVERAGE(I92,I93)*100</f>
        <v>0.74349442379182218</v>
      </c>
      <c r="AB92" s="95">
        <f>V92/AVERAGE(K92,K93)*100</f>
        <v>3.9840637450199239</v>
      </c>
      <c r="AC92" s="96">
        <f>W92/AVERAGE(M92,M93)*100</f>
        <v>0.94786729857819985</v>
      </c>
      <c r="AD92" s="140"/>
    </row>
    <row r="93" spans="1:37" x14ac:dyDescent="0.2">
      <c r="A93" s="197">
        <v>42031</v>
      </c>
      <c r="B93" s="200">
        <v>0.57777777777777783</v>
      </c>
      <c r="C93" s="26" t="s">
        <v>112</v>
      </c>
      <c r="D93" s="26">
        <v>11486990</v>
      </c>
      <c r="E93" s="26" t="s">
        <v>17</v>
      </c>
      <c r="G93" s="202"/>
      <c r="H93" s="202"/>
      <c r="I93" s="195">
        <v>0.13400000000000001</v>
      </c>
      <c r="K93" s="195">
        <v>0.123</v>
      </c>
      <c r="M93" s="195">
        <v>1.06</v>
      </c>
      <c r="Q93" s="45"/>
      <c r="R93" s="142">
        <v>1</v>
      </c>
    </row>
    <row r="94" spans="1:37" x14ac:dyDescent="0.2">
      <c r="A94" s="197">
        <v>42059</v>
      </c>
      <c r="B94" s="200">
        <v>0.66597222222222219</v>
      </c>
      <c r="C94" s="26" t="s">
        <v>112</v>
      </c>
      <c r="D94" s="26">
        <v>11486990</v>
      </c>
      <c r="E94" s="26" t="s">
        <v>19</v>
      </c>
      <c r="G94" s="201">
        <v>0.20200000000000001</v>
      </c>
      <c r="H94" s="202"/>
      <c r="I94" s="202"/>
      <c r="K94" s="202"/>
      <c r="M94" s="202"/>
      <c r="O94">
        <v>1.96</v>
      </c>
      <c r="T94" s="116">
        <f>ABS(G95-G94)</f>
        <v>1.6000000000000014E-2</v>
      </c>
      <c r="U94" s="98" t="s">
        <v>15</v>
      </c>
      <c r="V94" s="98" t="s">
        <v>15</v>
      </c>
      <c r="W94" s="98" t="s">
        <v>15</v>
      </c>
      <c r="X94" s="94">
        <f>ABS(O95-O94)</f>
        <v>0.14999999999999991</v>
      </c>
      <c r="Y94" s="94"/>
      <c r="Z94" s="96">
        <f>T94/AVERAGE(G94,G95)*100</f>
        <v>8.2474226804123774</v>
      </c>
      <c r="AA94" s="140"/>
      <c r="AB94" s="140"/>
      <c r="AC94" s="140"/>
      <c r="AD94" s="96">
        <f>X94/AVERAGE(O94,O95)*100</f>
        <v>7.9575596816976084</v>
      </c>
    </row>
    <row r="95" spans="1:37" x14ac:dyDescent="0.2">
      <c r="A95" s="197">
        <v>42059</v>
      </c>
      <c r="B95" s="200">
        <v>0.66666666666666663</v>
      </c>
      <c r="C95" s="26" t="s">
        <v>112</v>
      </c>
      <c r="D95" s="26">
        <v>11486990</v>
      </c>
      <c r="E95" s="26" t="s">
        <v>17</v>
      </c>
      <c r="G95" s="201">
        <v>0.186</v>
      </c>
      <c r="H95" s="202"/>
      <c r="I95" s="202"/>
      <c r="K95" s="202"/>
      <c r="M95" s="202"/>
      <c r="O95">
        <v>1.81</v>
      </c>
      <c r="Q95" s="45">
        <v>1</v>
      </c>
      <c r="R95" s="142"/>
      <c r="T95" s="94"/>
      <c r="U95" s="98" t="s">
        <v>15</v>
      </c>
      <c r="V95" s="98" t="s">
        <v>15</v>
      </c>
      <c r="W95" s="98" t="s">
        <v>15</v>
      </c>
      <c r="X95" s="94"/>
      <c r="Y95" s="94"/>
      <c r="Z95" s="139"/>
      <c r="AA95" s="140"/>
      <c r="AB95" s="140"/>
      <c r="AC95" s="140"/>
      <c r="AD95" s="140"/>
    </row>
    <row r="96" spans="1:37" x14ac:dyDescent="0.2">
      <c r="A96" s="197">
        <v>42059</v>
      </c>
      <c r="B96" s="200">
        <v>0.66597222222222219</v>
      </c>
      <c r="C96" s="26" t="s">
        <v>112</v>
      </c>
      <c r="D96" s="26">
        <v>11486990</v>
      </c>
      <c r="E96" s="26" t="s">
        <v>19</v>
      </c>
      <c r="G96" s="202"/>
      <c r="H96" s="202"/>
      <c r="I96" s="195">
        <v>7.0999999999999994E-2</v>
      </c>
      <c r="K96" s="195">
        <v>1.01E-2</v>
      </c>
      <c r="M96" s="195">
        <v>0.64600000000000002</v>
      </c>
      <c r="Q96" s="45"/>
      <c r="R96" s="142"/>
      <c r="T96" s="98" t="s">
        <v>15</v>
      </c>
      <c r="U96" s="116">
        <f>ABS(I97-I96)</f>
        <v>1.8999999999999989E-3</v>
      </c>
      <c r="V96" s="116">
        <f>ABS(K97-K96)</f>
        <v>9.9999999999999395E-5</v>
      </c>
      <c r="W96" s="116">
        <f>ABS(M97-M96)</f>
        <v>3.0000000000000027E-3</v>
      </c>
      <c r="X96" s="98" t="s">
        <v>15</v>
      </c>
      <c r="Y96" s="101"/>
      <c r="Z96" s="150"/>
      <c r="AA96" s="96">
        <f>U96/AVERAGE(I96,I97)*100</f>
        <v>2.7123483226266938</v>
      </c>
      <c r="AB96" s="95">
        <f>V96/AVERAGE(K96,K97)*100</f>
        <v>0.99502487562188446</v>
      </c>
      <c r="AC96" s="96">
        <f>W96/AVERAGE(M96,M97)*100</f>
        <v>0.46332046332046373</v>
      </c>
      <c r="AD96" s="140"/>
    </row>
    <row r="97" spans="1:30" x14ac:dyDescent="0.2">
      <c r="A97" s="197">
        <v>42059</v>
      </c>
      <c r="B97" s="200">
        <v>0.66666666666666663</v>
      </c>
      <c r="C97" s="26" t="s">
        <v>112</v>
      </c>
      <c r="D97" s="26">
        <v>11486990</v>
      </c>
      <c r="E97" s="26" t="s">
        <v>17</v>
      </c>
      <c r="G97" s="202"/>
      <c r="H97" s="202"/>
      <c r="I97" s="195">
        <v>6.9099999999999995E-2</v>
      </c>
      <c r="J97" s="18" t="s">
        <v>16</v>
      </c>
      <c r="K97" s="195">
        <v>0.01</v>
      </c>
      <c r="M97" s="195">
        <v>0.64900000000000002</v>
      </c>
      <c r="Q97" s="45"/>
      <c r="R97" s="142">
        <v>1</v>
      </c>
    </row>
    <row r="98" spans="1:30" x14ac:dyDescent="0.2">
      <c r="A98" s="197">
        <v>42087</v>
      </c>
      <c r="B98" s="200">
        <v>0.5493055555555556</v>
      </c>
      <c r="C98" s="26" t="s">
        <v>112</v>
      </c>
      <c r="D98" s="26">
        <v>11486990</v>
      </c>
      <c r="E98" s="26" t="s">
        <v>19</v>
      </c>
      <c r="G98" s="201">
        <v>0.108</v>
      </c>
      <c r="H98" s="202"/>
      <c r="I98" s="202"/>
      <c r="K98" s="202"/>
      <c r="M98" s="202"/>
      <c r="O98" s="195">
        <v>0.76800000000000002</v>
      </c>
      <c r="T98" s="116">
        <f>ABS(G99-G98)</f>
        <v>6.0000000000000053E-3</v>
      </c>
      <c r="U98" s="98" t="s">
        <v>15</v>
      </c>
      <c r="V98" s="98" t="s">
        <v>15</v>
      </c>
      <c r="W98" s="98" t="s">
        <v>15</v>
      </c>
      <c r="X98" s="116">
        <f>ABS(O99-O98)</f>
        <v>2.300000000000002E-2</v>
      </c>
      <c r="Y98" s="94"/>
      <c r="Z98" s="96">
        <f>T98/AVERAGE(G98,G99)*100</f>
        <v>5.4054054054054097</v>
      </c>
      <c r="AA98" s="140"/>
      <c r="AB98" s="140"/>
      <c r="AC98" s="140"/>
      <c r="AD98" s="96">
        <f>X98/AVERAGE(O98,O99)*100</f>
        <v>2.9506093649775518</v>
      </c>
    </row>
    <row r="99" spans="1:30" x14ac:dyDescent="0.2">
      <c r="A99" s="197">
        <v>42087</v>
      </c>
      <c r="B99" s="200">
        <v>0.54999999999999993</v>
      </c>
      <c r="C99" s="26" t="s">
        <v>112</v>
      </c>
      <c r="D99" s="26">
        <v>11486990</v>
      </c>
      <c r="E99" s="26" t="s">
        <v>17</v>
      </c>
      <c r="G99" s="201">
        <v>0.114</v>
      </c>
      <c r="H99" s="202"/>
      <c r="I99" s="202"/>
      <c r="K99" s="202"/>
      <c r="M99" s="202"/>
      <c r="O99" s="195">
        <v>0.79100000000000004</v>
      </c>
      <c r="Q99" s="45">
        <v>1</v>
      </c>
      <c r="R99" s="142"/>
      <c r="T99" s="94"/>
      <c r="U99" s="98" t="s">
        <v>15</v>
      </c>
      <c r="V99" s="98" t="s">
        <v>15</v>
      </c>
      <c r="W99" s="98" t="s">
        <v>15</v>
      </c>
      <c r="X99" s="94"/>
      <c r="Y99" s="94"/>
      <c r="Z99" s="139"/>
      <c r="AA99" s="140"/>
      <c r="AB99" s="140"/>
      <c r="AC99" s="140"/>
      <c r="AD99" s="140"/>
    </row>
    <row r="100" spans="1:30" x14ac:dyDescent="0.2">
      <c r="A100" s="197">
        <v>42087</v>
      </c>
      <c r="B100" s="200">
        <v>0.5493055555555556</v>
      </c>
      <c r="C100" s="26" t="s">
        <v>112</v>
      </c>
      <c r="D100" s="26">
        <v>11486990</v>
      </c>
      <c r="E100" s="26" t="s">
        <v>19</v>
      </c>
      <c r="G100" s="202"/>
      <c r="H100" s="202"/>
      <c r="I100" s="195">
        <v>2.7900000000000001E-2</v>
      </c>
      <c r="J100" s="18" t="s">
        <v>16</v>
      </c>
      <c r="K100" s="195">
        <v>0.01</v>
      </c>
      <c r="L100" s="18" t="s">
        <v>16</v>
      </c>
      <c r="M100" s="195">
        <v>0.01</v>
      </c>
      <c r="Q100" s="45"/>
      <c r="R100" s="142"/>
      <c r="T100" s="98" t="s">
        <v>15</v>
      </c>
      <c r="U100" s="116">
        <f>ABS(I101-I100)</f>
        <v>3.9999999999999758E-4</v>
      </c>
      <c r="V100" s="116">
        <f>ABS(K101-K100)</f>
        <v>0</v>
      </c>
      <c r="W100" s="116">
        <f>ABS(M101-M100)</f>
        <v>0</v>
      </c>
      <c r="X100" s="98" t="s">
        <v>15</v>
      </c>
      <c r="Y100" s="101"/>
      <c r="Z100" s="150"/>
      <c r="AA100" s="96">
        <f>U100/AVERAGE(I100,I101)*100</f>
        <v>1.4234875444839772</v>
      </c>
      <c r="AB100" s="95">
        <f>V100/AVERAGE(K100,K101)*100</f>
        <v>0</v>
      </c>
      <c r="AC100" s="96">
        <f>W100/AVERAGE(M100,M101)*100</f>
        <v>0</v>
      </c>
      <c r="AD100" s="140"/>
    </row>
    <row r="101" spans="1:30" x14ac:dyDescent="0.2">
      <c r="A101" s="197">
        <v>42087</v>
      </c>
      <c r="B101" s="200">
        <v>0.54999999999999993</v>
      </c>
      <c r="C101" s="26" t="s">
        <v>112</v>
      </c>
      <c r="D101" s="26">
        <v>11486990</v>
      </c>
      <c r="E101" s="26" t="s">
        <v>17</v>
      </c>
      <c r="G101" s="202"/>
      <c r="H101" s="202"/>
      <c r="I101" s="195">
        <v>2.8299999999999999E-2</v>
      </c>
      <c r="J101" s="18" t="s">
        <v>16</v>
      </c>
      <c r="K101" s="195">
        <v>0.01</v>
      </c>
      <c r="L101" s="18" t="s">
        <v>16</v>
      </c>
      <c r="M101" s="195">
        <v>0.01</v>
      </c>
      <c r="Q101" s="45"/>
      <c r="R101" s="142">
        <v>1</v>
      </c>
    </row>
    <row r="102" spans="1:30" x14ac:dyDescent="0.2">
      <c r="A102" s="196"/>
      <c r="E102" s="26"/>
      <c r="T102" s="94"/>
      <c r="U102" s="98"/>
      <c r="V102" s="98"/>
      <c r="W102" s="98"/>
      <c r="X102" s="94"/>
      <c r="Y102" s="94"/>
      <c r="Z102" s="96"/>
      <c r="AA102" s="140"/>
      <c r="AB102" s="140"/>
      <c r="AC102" s="140"/>
      <c r="AD102" s="96"/>
    </row>
    <row r="103" spans="1:30" x14ac:dyDescent="0.2">
      <c r="E103" s="26"/>
      <c r="P103" s="131" t="s">
        <v>63</v>
      </c>
      <c r="Q103" s="163">
        <f>SUM(Q2:Q101)</f>
        <v>25</v>
      </c>
      <c r="R103" s="163">
        <f>SUM(R2:R101)</f>
        <v>25</v>
      </c>
      <c r="S103" s="131" t="s">
        <v>64</v>
      </c>
      <c r="T103" s="175">
        <f>AVERAGE(T2:T100)</f>
        <v>9.92E-3</v>
      </c>
      <c r="U103" s="175">
        <f>AVERAGE(U2:U100)</f>
        <v>4.5599999999999998E-3</v>
      </c>
      <c r="V103" s="175">
        <f>AVERAGE(V2:V100)</f>
        <v>5.2439999999999952E-3</v>
      </c>
      <c r="W103" s="175">
        <f>AVERAGE(W2:W100)</f>
        <v>3.8000000000000035E-3</v>
      </c>
      <c r="X103" s="175">
        <f>AVERAGE(X2:X100)</f>
        <v>8.5200000000000012E-2</v>
      </c>
      <c r="Y103" s="131" t="s">
        <v>64</v>
      </c>
      <c r="Z103" s="105">
        <f>AVERAGE(Z2:Z100)</f>
        <v>4.9331938679738876</v>
      </c>
      <c r="AA103" s="105">
        <f>AVERAGE(AA2:AA100)</f>
        <v>3.3180959757320783</v>
      </c>
      <c r="AB103" s="105">
        <f>AVERAGE(AB2:AB100)</f>
        <v>9.4620280321880141</v>
      </c>
      <c r="AC103" s="105">
        <f>AVERAGE(AC2:AC100)</f>
        <v>0.91998535061349462</v>
      </c>
      <c r="AD103" s="105">
        <f>AVERAGE(AD2:AD100)</f>
        <v>5.4523169399817508</v>
      </c>
    </row>
    <row r="104" spans="1:30" x14ac:dyDescent="0.2">
      <c r="E104" s="26"/>
      <c r="T104" s="98"/>
      <c r="U104" s="173"/>
      <c r="V104" s="94"/>
      <c r="W104" s="94"/>
      <c r="X104" s="98"/>
      <c r="Y104" s="101"/>
      <c r="Z104" s="150"/>
      <c r="AA104" s="96"/>
      <c r="AB104" s="95"/>
      <c r="AC104" s="96"/>
      <c r="AD104" s="140"/>
    </row>
    <row r="105" spans="1:30" x14ac:dyDescent="0.2">
      <c r="E105" s="26"/>
    </row>
  </sheetData>
  <customSheetViews>
    <customSheetView guid="{C9078FBD-2AEE-4952-BEEE-743CCB46A146}">
      <selection activeCell="D1" sqref="D1"/>
      <pageMargins left="0.7" right="0.7" top="0.75" bottom="0.75" header="0.3" footer="0.3"/>
      <pageSetup orientation="portrait" horizontalDpi="0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6"/>
  <sheetViews>
    <sheetView topLeftCell="A4" workbookViewId="0">
      <selection activeCell="P19" sqref="P19"/>
    </sheetView>
  </sheetViews>
  <sheetFormatPr defaultRowHeight="12.75" x14ac:dyDescent="0.2"/>
  <cols>
    <col min="1" max="1" width="12.7109375" style="27" bestFit="1" customWidth="1"/>
    <col min="2" max="2" width="12.85546875" style="27" bestFit="1" customWidth="1"/>
    <col min="3" max="3" width="9.140625" style="27"/>
    <col min="4" max="4" width="16.5703125" style="27" customWidth="1"/>
    <col min="5" max="5" width="13.140625" style="42" bestFit="1" customWidth="1"/>
    <col min="6" max="6" width="2.85546875" style="6" customWidth="1"/>
    <col min="7" max="7" width="18.5703125" style="6" customWidth="1"/>
    <col min="8" max="8" width="9.140625" style="19"/>
    <col min="9" max="9" width="18.85546875" style="47" customWidth="1"/>
    <col min="10" max="10" width="16.5703125" style="19" customWidth="1"/>
    <col min="11" max="11" width="10" style="19" customWidth="1"/>
    <col min="12" max="12" width="15.5703125" style="10" customWidth="1"/>
    <col min="13" max="13" width="9.140625" style="19"/>
    <col min="14" max="14" width="15.5703125" style="10" customWidth="1"/>
    <col min="15" max="16384" width="9.140625" style="19"/>
  </cols>
  <sheetData>
    <row r="1" spans="1:14" s="63" customFormat="1" ht="38.25" x14ac:dyDescent="0.2">
      <c r="A1" s="59" t="s">
        <v>18</v>
      </c>
      <c r="B1" s="59" t="s">
        <v>11</v>
      </c>
      <c r="C1" s="59" t="s">
        <v>10</v>
      </c>
      <c r="D1" s="59" t="s">
        <v>69</v>
      </c>
      <c r="E1" s="60" t="s">
        <v>12</v>
      </c>
      <c r="F1" s="59"/>
      <c r="G1" s="59" t="s">
        <v>72</v>
      </c>
      <c r="I1" s="62" t="s">
        <v>65</v>
      </c>
      <c r="J1" s="62" t="s">
        <v>66</v>
      </c>
      <c r="K1" s="62"/>
      <c r="L1" s="61" t="s">
        <v>73</v>
      </c>
      <c r="N1" s="61" t="s">
        <v>74</v>
      </c>
    </row>
    <row r="2" spans="1:14" s="26" customFormat="1" x14ac:dyDescent="0.2">
      <c r="A2" s="134">
        <v>41344</v>
      </c>
      <c r="B2" s="135">
        <v>0.35416666666666669</v>
      </c>
      <c r="C2" s="26" t="s">
        <v>70</v>
      </c>
      <c r="D2" s="26">
        <v>11488495</v>
      </c>
      <c r="E2" s="26" t="s">
        <v>19</v>
      </c>
      <c r="F2" s="136"/>
      <c r="G2" s="136">
        <v>128</v>
      </c>
      <c r="I2" s="47"/>
      <c r="J2" s="92"/>
      <c r="K2" s="93"/>
      <c r="L2" s="174">
        <f>ABS(G3-G2)</f>
        <v>23</v>
      </c>
      <c r="M2" s="137"/>
      <c r="N2" s="176">
        <f>L2/AVERAGE(G2:G3)*100</f>
        <v>16.487455197132618</v>
      </c>
    </row>
    <row r="3" spans="1:14" s="26" customFormat="1" x14ac:dyDescent="0.2">
      <c r="A3" s="134">
        <v>41344</v>
      </c>
      <c r="B3" s="135">
        <v>0.35486111111111113</v>
      </c>
      <c r="C3" s="26" t="s">
        <v>70</v>
      </c>
      <c r="D3" s="26">
        <v>11488495</v>
      </c>
      <c r="E3" s="26" t="s">
        <v>17</v>
      </c>
      <c r="F3" s="136"/>
      <c r="G3" s="136">
        <v>151</v>
      </c>
      <c r="I3" s="45">
        <v>1</v>
      </c>
      <c r="J3" s="138">
        <v>1</v>
      </c>
      <c r="L3" s="98"/>
      <c r="M3" s="137"/>
      <c r="N3" s="140"/>
    </row>
    <row r="4" spans="1:14" s="26" customFormat="1" x14ac:dyDescent="0.2">
      <c r="A4" s="134">
        <v>41387</v>
      </c>
      <c r="B4" s="135">
        <v>0.38541666666666669</v>
      </c>
      <c r="C4" s="26" t="s">
        <v>71</v>
      </c>
      <c r="D4" s="26">
        <v>11509105</v>
      </c>
      <c r="E4" s="26" t="s">
        <v>19</v>
      </c>
      <c r="F4" s="136"/>
      <c r="G4" s="179">
        <v>9.3000000000000007</v>
      </c>
      <c r="I4" s="45"/>
      <c r="J4" s="92"/>
      <c r="K4" s="93"/>
      <c r="L4" s="116">
        <f>ABS(G5-G4)</f>
        <v>0</v>
      </c>
      <c r="M4" s="141"/>
      <c r="N4" s="95">
        <f>L4/AVERAGE(G4:G5)*100</f>
        <v>0</v>
      </c>
    </row>
    <row r="5" spans="1:14" s="26" customFormat="1" x14ac:dyDescent="0.2">
      <c r="A5" s="134">
        <v>41387</v>
      </c>
      <c r="B5" s="135">
        <v>0.38611111111111113</v>
      </c>
      <c r="C5" s="26" t="s">
        <v>71</v>
      </c>
      <c r="D5" s="26">
        <v>11509105</v>
      </c>
      <c r="E5" s="26" t="s">
        <v>17</v>
      </c>
      <c r="F5" s="136"/>
      <c r="G5" s="179">
        <v>9.3000000000000007</v>
      </c>
      <c r="I5" s="45">
        <v>1</v>
      </c>
      <c r="J5" s="45">
        <v>1</v>
      </c>
      <c r="K5" s="142"/>
      <c r="L5" s="94"/>
      <c r="M5" s="141"/>
      <c r="N5" s="140"/>
    </row>
    <row r="6" spans="1:14" s="26" customFormat="1" x14ac:dyDescent="0.2">
      <c r="A6" s="134">
        <v>41401</v>
      </c>
      <c r="B6" s="135">
        <v>0.38194444444444442</v>
      </c>
      <c r="C6" s="26" t="s">
        <v>70</v>
      </c>
      <c r="D6" s="26">
        <v>11488495</v>
      </c>
      <c r="E6" s="26" t="s">
        <v>19</v>
      </c>
      <c r="F6" s="136"/>
      <c r="G6" s="179">
        <v>8.6999999999999993</v>
      </c>
      <c r="I6" s="45"/>
      <c r="J6" s="92"/>
      <c r="K6" s="93"/>
      <c r="L6" s="116">
        <f>ABS(G7-G6)</f>
        <v>0.60000000000000142</v>
      </c>
      <c r="M6" s="141"/>
      <c r="N6" s="95">
        <f>L6/AVERAGE(G6:G7)*100</f>
        <v>6.6666666666666821</v>
      </c>
    </row>
    <row r="7" spans="1:14" s="26" customFormat="1" x14ac:dyDescent="0.2">
      <c r="A7" s="134">
        <v>41401</v>
      </c>
      <c r="B7" s="135">
        <v>0.38263888888888892</v>
      </c>
      <c r="C7" s="26" t="s">
        <v>70</v>
      </c>
      <c r="D7" s="26">
        <v>11488495</v>
      </c>
      <c r="E7" s="26" t="s">
        <v>17</v>
      </c>
      <c r="F7" s="136"/>
      <c r="G7" s="179">
        <v>9.3000000000000007</v>
      </c>
      <c r="I7" s="45">
        <v>1</v>
      </c>
      <c r="J7" s="45">
        <v>1</v>
      </c>
      <c r="K7" s="142"/>
      <c r="L7" s="94"/>
      <c r="M7" s="141"/>
      <c r="N7" s="140"/>
    </row>
    <row r="8" spans="1:14" s="26" customFormat="1" x14ac:dyDescent="0.2">
      <c r="A8" s="134">
        <v>41429</v>
      </c>
      <c r="B8" s="135">
        <v>0.36805555555555558</v>
      </c>
      <c r="C8" s="26" t="s">
        <v>70</v>
      </c>
      <c r="D8" s="26">
        <v>11488495</v>
      </c>
      <c r="E8" s="26" t="s">
        <v>19</v>
      </c>
      <c r="F8" s="136"/>
      <c r="G8" s="178">
        <v>14</v>
      </c>
      <c r="H8" s="123"/>
      <c r="I8" s="45"/>
      <c r="J8" s="92"/>
      <c r="K8" s="93"/>
      <c r="L8" s="116">
        <f>ABS(G9-G8)</f>
        <v>9.5</v>
      </c>
      <c r="M8" s="141"/>
      <c r="N8" s="181">
        <f>L8/AVERAGE(G8:G9)*100</f>
        <v>102.70270270270269</v>
      </c>
    </row>
    <row r="9" spans="1:14" s="26" customFormat="1" x14ac:dyDescent="0.2">
      <c r="A9" s="134">
        <v>41429</v>
      </c>
      <c r="B9" s="135">
        <v>0.36874999999999997</v>
      </c>
      <c r="C9" s="26" t="s">
        <v>70</v>
      </c>
      <c r="D9" s="26">
        <v>11488495</v>
      </c>
      <c r="E9" s="26" t="s">
        <v>17</v>
      </c>
      <c r="F9" s="136" t="s">
        <v>16</v>
      </c>
      <c r="G9" s="179">
        <v>4.5</v>
      </c>
      <c r="H9" s="123"/>
      <c r="I9" s="45">
        <v>1</v>
      </c>
      <c r="J9" s="45">
        <v>1</v>
      </c>
      <c r="K9" s="142"/>
      <c r="L9" s="116"/>
      <c r="M9" s="141"/>
      <c r="N9" s="140"/>
    </row>
    <row r="10" spans="1:14" s="26" customFormat="1" x14ac:dyDescent="0.2">
      <c r="A10" s="134">
        <v>41457</v>
      </c>
      <c r="B10" s="135">
        <v>0.43958333333333338</v>
      </c>
      <c r="C10" s="26" t="s">
        <v>70</v>
      </c>
      <c r="D10" s="26">
        <v>11488495</v>
      </c>
      <c r="E10" s="26" t="s">
        <v>19</v>
      </c>
      <c r="F10" s="136"/>
      <c r="G10" s="136">
        <v>10.4</v>
      </c>
      <c r="I10" s="45"/>
      <c r="J10" s="92"/>
      <c r="K10" s="93"/>
      <c r="L10" s="116">
        <f>ABS(G11-G10)</f>
        <v>2.5999999999999996</v>
      </c>
      <c r="M10" s="141"/>
      <c r="N10" s="176">
        <f>L10/AVERAGE(G10:G11)*100</f>
        <v>22.222222222222221</v>
      </c>
    </row>
    <row r="11" spans="1:14" s="26" customFormat="1" x14ac:dyDescent="0.2">
      <c r="A11" s="134">
        <v>41457</v>
      </c>
      <c r="B11" s="135">
        <v>0.44027777777777777</v>
      </c>
      <c r="C11" s="26" t="s">
        <v>70</v>
      </c>
      <c r="D11" s="26">
        <v>11488495</v>
      </c>
      <c r="E11" s="26" t="s">
        <v>17</v>
      </c>
      <c r="F11" s="136"/>
      <c r="G11" s="178">
        <v>13</v>
      </c>
      <c r="I11" s="45">
        <v>1</v>
      </c>
      <c r="J11" s="45">
        <v>1</v>
      </c>
      <c r="K11" s="142"/>
      <c r="L11" s="94"/>
      <c r="M11" s="137"/>
      <c r="N11" s="140"/>
    </row>
    <row r="12" spans="1:14" s="26" customFormat="1" x14ac:dyDescent="0.2">
      <c r="A12" s="143">
        <v>41485</v>
      </c>
      <c r="B12" s="118">
        <v>0.37986111111111115</v>
      </c>
      <c r="C12" s="26" t="s">
        <v>70</v>
      </c>
      <c r="D12" s="26">
        <v>11488495</v>
      </c>
      <c r="E12" s="26" t="s">
        <v>19</v>
      </c>
      <c r="F12" s="144"/>
      <c r="G12" s="144">
        <v>27.5</v>
      </c>
      <c r="I12" s="45"/>
      <c r="J12" s="110"/>
      <c r="K12" s="110"/>
      <c r="L12" s="116">
        <f>ABS(G13-G12)</f>
        <v>1.1000000000000014</v>
      </c>
      <c r="M12" s="141"/>
      <c r="N12" s="95">
        <f>L12/AVERAGE(G12:G13)*100</f>
        <v>4.0816326530612299</v>
      </c>
    </row>
    <row r="13" spans="1:14" s="26" customFormat="1" x14ac:dyDescent="0.2">
      <c r="A13" s="143">
        <v>41485</v>
      </c>
      <c r="B13" s="118">
        <v>0.38055555555555554</v>
      </c>
      <c r="C13" s="26" t="s">
        <v>70</v>
      </c>
      <c r="D13" s="26">
        <v>11488495</v>
      </c>
      <c r="E13" s="26" t="s">
        <v>17</v>
      </c>
      <c r="F13" s="144"/>
      <c r="G13" s="144">
        <v>26.4</v>
      </c>
      <c r="I13" s="45">
        <v>1</v>
      </c>
      <c r="J13" s="45">
        <v>1</v>
      </c>
      <c r="K13" s="115"/>
      <c r="L13" s="94"/>
      <c r="M13" s="137"/>
      <c r="N13" s="140"/>
    </row>
    <row r="14" spans="1:14" s="26" customFormat="1" x14ac:dyDescent="0.2">
      <c r="A14" s="145">
        <v>41513</v>
      </c>
      <c r="B14" s="146">
        <v>0.38194444444444442</v>
      </c>
      <c r="C14" s="26" t="s">
        <v>70</v>
      </c>
      <c r="D14" s="26">
        <v>11488495</v>
      </c>
      <c r="E14" s="26" t="s">
        <v>19</v>
      </c>
      <c r="F14" s="189" t="s">
        <v>16</v>
      </c>
      <c r="G14" s="190">
        <v>4.5</v>
      </c>
      <c r="I14" s="45"/>
      <c r="J14" s="110"/>
      <c r="K14" s="110"/>
      <c r="L14" s="116">
        <f>ABS(G15-G14)</f>
        <v>0</v>
      </c>
      <c r="M14" s="141"/>
      <c r="N14" s="95">
        <f>L14/AVERAGE(G14:G15)*100</f>
        <v>0</v>
      </c>
    </row>
    <row r="15" spans="1:14" s="26" customFormat="1" x14ac:dyDescent="0.2">
      <c r="A15" s="145">
        <v>41513</v>
      </c>
      <c r="B15" s="146">
        <v>0.38263888888888892</v>
      </c>
      <c r="C15" s="26" t="s">
        <v>70</v>
      </c>
      <c r="D15" s="26">
        <v>11488495</v>
      </c>
      <c r="E15" s="26" t="s">
        <v>17</v>
      </c>
      <c r="F15" s="189" t="s">
        <v>16</v>
      </c>
      <c r="G15" s="190">
        <v>4.5</v>
      </c>
      <c r="I15" s="45">
        <v>1</v>
      </c>
      <c r="J15" s="115">
        <v>1</v>
      </c>
      <c r="K15" s="115"/>
      <c r="L15" s="94"/>
      <c r="M15" s="141"/>
      <c r="N15" s="140"/>
    </row>
    <row r="16" spans="1:14" s="26" customFormat="1" x14ac:dyDescent="0.2">
      <c r="A16" s="143">
        <v>41541</v>
      </c>
      <c r="B16" s="118">
        <v>0.39583333333333331</v>
      </c>
      <c r="C16" s="26" t="s">
        <v>70</v>
      </c>
      <c r="D16" s="26">
        <v>11488495</v>
      </c>
      <c r="E16" s="26" t="s">
        <v>19</v>
      </c>
      <c r="F16" s="191" t="s">
        <v>16</v>
      </c>
      <c r="G16" s="192">
        <v>4.5999999999999996</v>
      </c>
      <c r="I16" s="45"/>
      <c r="J16" s="110"/>
      <c r="K16" s="110"/>
      <c r="L16" s="116">
        <f>ABS(G17-G16)</f>
        <v>0</v>
      </c>
      <c r="M16" s="137"/>
      <c r="N16" s="95">
        <f>L16/AVERAGE(G16:G17)*100</f>
        <v>0</v>
      </c>
    </row>
    <row r="17" spans="1:14" s="26" customFormat="1" x14ac:dyDescent="0.2">
      <c r="A17" s="143">
        <v>41541</v>
      </c>
      <c r="B17" s="118">
        <v>0.39652777777777781</v>
      </c>
      <c r="C17" s="26" t="s">
        <v>70</v>
      </c>
      <c r="D17" s="26">
        <v>11488495</v>
      </c>
      <c r="E17" s="26" t="s">
        <v>17</v>
      </c>
      <c r="F17" s="191" t="s">
        <v>16</v>
      </c>
      <c r="G17" s="192">
        <v>4.5999999999999996</v>
      </c>
      <c r="I17" s="45">
        <v>1</v>
      </c>
      <c r="J17" s="115">
        <v>1</v>
      </c>
      <c r="K17" s="115"/>
      <c r="L17" s="116"/>
      <c r="M17" s="137"/>
      <c r="N17" s="140"/>
    </row>
    <row r="18" spans="1:14" s="26" customFormat="1" x14ac:dyDescent="0.2">
      <c r="A18" s="143">
        <v>41569</v>
      </c>
      <c r="B18" s="118">
        <v>0.41180555555555554</v>
      </c>
      <c r="C18" s="26" t="s">
        <v>70</v>
      </c>
      <c r="D18" s="26">
        <v>11488495</v>
      </c>
      <c r="E18" s="26" t="s">
        <v>19</v>
      </c>
      <c r="F18" s="191"/>
      <c r="G18" s="96">
        <v>9.3000000000000007</v>
      </c>
      <c r="I18" s="45"/>
      <c r="J18" s="115"/>
      <c r="K18" s="115"/>
      <c r="L18" s="116">
        <f>ABS(G19-G18)</f>
        <v>0.79999999999999893</v>
      </c>
      <c r="M18" s="137"/>
      <c r="N18" s="139">
        <f>L18/AVERAGE(G18:G19)*100</f>
        <v>8.2474226804123614</v>
      </c>
    </row>
    <row r="19" spans="1:14" s="26" customFormat="1" x14ac:dyDescent="0.2">
      <c r="A19" s="143">
        <v>41569</v>
      </c>
      <c r="B19" s="118">
        <v>0.41250000000000003</v>
      </c>
      <c r="C19" s="26" t="s">
        <v>70</v>
      </c>
      <c r="D19" s="26">
        <v>11488495</v>
      </c>
      <c r="E19" s="26" t="s">
        <v>17</v>
      </c>
      <c r="F19" s="191"/>
      <c r="G19" s="26">
        <v>10.1</v>
      </c>
      <c r="I19" s="45">
        <v>1</v>
      </c>
      <c r="J19" s="115">
        <v>1</v>
      </c>
      <c r="K19" s="115"/>
      <c r="L19" s="94"/>
      <c r="M19" s="137"/>
      <c r="N19" s="140"/>
    </row>
    <row r="20" spans="1:14" s="26" customFormat="1" x14ac:dyDescent="0.2">
      <c r="A20" s="143">
        <v>41597</v>
      </c>
      <c r="B20" s="118">
        <v>0.37708333333333338</v>
      </c>
      <c r="C20" s="26" t="s">
        <v>70</v>
      </c>
      <c r="D20" s="26">
        <v>11488495</v>
      </c>
      <c r="E20" s="26" t="s">
        <v>19</v>
      </c>
      <c r="G20" s="26">
        <v>18.3</v>
      </c>
      <c r="I20" s="47"/>
      <c r="L20" s="116">
        <f>ABS(G21-G20)</f>
        <v>1.6000000000000014</v>
      </c>
      <c r="N20" s="139">
        <f>L20/AVERAGE(G20:G21)*100</f>
        <v>9.1428571428571512</v>
      </c>
    </row>
    <row r="21" spans="1:14" s="26" customFormat="1" x14ac:dyDescent="0.2">
      <c r="A21" s="143">
        <v>41597</v>
      </c>
      <c r="B21" s="118">
        <v>0.37777777777777777</v>
      </c>
      <c r="C21" s="26" t="s">
        <v>70</v>
      </c>
      <c r="D21" s="26">
        <v>11488495</v>
      </c>
      <c r="E21" s="26" t="s">
        <v>17</v>
      </c>
      <c r="G21" s="26">
        <v>16.7</v>
      </c>
      <c r="I21" s="47">
        <v>1</v>
      </c>
      <c r="J21" s="26">
        <v>1</v>
      </c>
      <c r="L21" s="116"/>
      <c r="N21" s="139"/>
    </row>
    <row r="22" spans="1:14" s="26" customFormat="1" x14ac:dyDescent="0.2">
      <c r="A22" s="143">
        <v>41645</v>
      </c>
      <c r="B22" s="118">
        <v>0.57291666666666663</v>
      </c>
      <c r="C22" s="26" t="s">
        <v>87</v>
      </c>
      <c r="D22" s="148">
        <v>421010121271200</v>
      </c>
      <c r="E22" s="26" t="s">
        <v>19</v>
      </c>
      <c r="G22" s="26">
        <v>10.7</v>
      </c>
      <c r="I22" s="47"/>
      <c r="L22" s="116">
        <f>ABS(G23-G22)</f>
        <v>0.10000000000000142</v>
      </c>
      <c r="N22" s="139">
        <f>L22/AVERAGE(G22:G23)*100</f>
        <v>0.93023255813954808</v>
      </c>
    </row>
    <row r="23" spans="1:14" s="26" customFormat="1" x14ac:dyDescent="0.2">
      <c r="A23" s="143">
        <v>41645</v>
      </c>
      <c r="B23" s="118">
        <v>0.57361111111111118</v>
      </c>
      <c r="C23" s="26" t="s">
        <v>87</v>
      </c>
      <c r="D23" s="148">
        <v>421010121271200</v>
      </c>
      <c r="E23" s="26" t="s">
        <v>17</v>
      </c>
      <c r="G23" s="26">
        <v>10.8</v>
      </c>
      <c r="I23" s="47">
        <v>1</v>
      </c>
      <c r="J23" s="149">
        <v>1</v>
      </c>
      <c r="L23" s="116"/>
      <c r="N23" s="139"/>
    </row>
    <row r="24" spans="1:14" s="26" customFormat="1" x14ac:dyDescent="0.2">
      <c r="A24" s="143">
        <v>41667</v>
      </c>
      <c r="B24" s="118">
        <v>0.48402777777777778</v>
      </c>
      <c r="C24" s="26" t="s">
        <v>88</v>
      </c>
      <c r="D24" s="26">
        <v>11509200</v>
      </c>
      <c r="E24" s="26" t="s">
        <v>19</v>
      </c>
      <c r="G24" s="26">
        <v>11.1</v>
      </c>
      <c r="I24" s="47"/>
      <c r="J24" s="149"/>
      <c r="L24" s="116">
        <f>ABS(G25-G24)</f>
        <v>0</v>
      </c>
      <c r="N24" s="139">
        <f>L24/AVERAGE(G24:G25)*100</f>
        <v>0</v>
      </c>
    </row>
    <row r="25" spans="1:14" s="26" customFormat="1" x14ac:dyDescent="0.2">
      <c r="A25" s="143">
        <v>41667</v>
      </c>
      <c r="B25" s="118">
        <v>0.48472222222222222</v>
      </c>
      <c r="C25" s="26" t="s">
        <v>88</v>
      </c>
      <c r="D25" s="26">
        <v>11509200</v>
      </c>
      <c r="E25" s="26" t="s">
        <v>17</v>
      </c>
      <c r="G25" s="26">
        <v>11.1</v>
      </c>
      <c r="I25" s="47">
        <v>1</v>
      </c>
      <c r="J25" s="149">
        <v>1</v>
      </c>
      <c r="L25" s="180"/>
      <c r="N25" s="151"/>
    </row>
    <row r="26" spans="1:14" s="26" customFormat="1" x14ac:dyDescent="0.2">
      <c r="A26" s="143">
        <v>41695</v>
      </c>
      <c r="B26" s="118">
        <v>0.48472222222222222</v>
      </c>
      <c r="C26" s="26" t="s">
        <v>88</v>
      </c>
      <c r="D26" s="26">
        <v>11509200</v>
      </c>
      <c r="E26" s="26" t="s">
        <v>19</v>
      </c>
      <c r="G26" s="26">
        <v>42.7</v>
      </c>
      <c r="I26" s="47"/>
      <c r="J26" s="149"/>
      <c r="L26" s="116">
        <f>ABS(G27-G26)</f>
        <v>2.1000000000000014</v>
      </c>
      <c r="N26" s="139">
        <f>L26/AVERAGE(G26:G27)*100</f>
        <v>5.0420168067226916</v>
      </c>
    </row>
    <row r="27" spans="1:14" s="26" customFormat="1" x14ac:dyDescent="0.2">
      <c r="A27" s="143">
        <v>41695</v>
      </c>
      <c r="B27" s="118">
        <v>0.48541666666666666</v>
      </c>
      <c r="C27" s="26" t="s">
        <v>88</v>
      </c>
      <c r="D27" s="26">
        <v>11509200</v>
      </c>
      <c r="E27" s="26" t="s">
        <v>17</v>
      </c>
      <c r="G27" s="26">
        <v>40.6</v>
      </c>
      <c r="I27" s="47">
        <v>1</v>
      </c>
      <c r="J27" s="149">
        <v>1</v>
      </c>
      <c r="L27" s="180"/>
      <c r="N27" s="151"/>
    </row>
    <row r="28" spans="1:14" s="26" customFormat="1" x14ac:dyDescent="0.2">
      <c r="A28" s="143">
        <v>41723</v>
      </c>
      <c r="B28" s="118">
        <v>0.47500000000000003</v>
      </c>
      <c r="C28" s="26" t="s">
        <v>88</v>
      </c>
      <c r="D28" s="26">
        <v>11509200</v>
      </c>
      <c r="E28" s="26" t="s">
        <v>19</v>
      </c>
      <c r="G28" s="177">
        <v>22</v>
      </c>
      <c r="I28" s="47"/>
      <c r="L28" s="116">
        <f>ABS(G29-G28)</f>
        <v>0.69999999999999929</v>
      </c>
      <c r="N28" s="139">
        <f>L28/AVERAGE(G28:G29)*100</f>
        <v>3.1319910514541354</v>
      </c>
    </row>
    <row r="29" spans="1:14" s="26" customFormat="1" x14ac:dyDescent="0.2">
      <c r="A29" s="143">
        <v>41723</v>
      </c>
      <c r="B29" s="118">
        <v>0.47569444444444442</v>
      </c>
      <c r="C29" s="26" t="s">
        <v>88</v>
      </c>
      <c r="D29" s="26">
        <v>11509200</v>
      </c>
      <c r="E29" s="26" t="s">
        <v>17</v>
      </c>
      <c r="G29" s="26">
        <v>22.7</v>
      </c>
      <c r="I29" s="47">
        <v>1</v>
      </c>
      <c r="J29" s="149">
        <v>1</v>
      </c>
      <c r="L29" s="94"/>
      <c r="N29" s="94"/>
    </row>
    <row r="30" spans="1:14" s="26" customFormat="1" x14ac:dyDescent="0.2">
      <c r="A30" s="166">
        <v>41751</v>
      </c>
      <c r="B30" s="157">
        <v>0.50069444444444444</v>
      </c>
      <c r="C30" s="26" t="s">
        <v>88</v>
      </c>
      <c r="D30" s="26">
        <v>11509200</v>
      </c>
      <c r="E30" s="26" t="s">
        <v>19</v>
      </c>
      <c r="G30" s="85">
        <v>18.8</v>
      </c>
      <c r="I30" s="47"/>
      <c r="L30" s="116">
        <f>ABS(G31-G30)</f>
        <v>2.1000000000000014</v>
      </c>
      <c r="N30" s="139">
        <f>L30/AVERAGE(G30:G31)*100</f>
        <v>11.830985915492965</v>
      </c>
    </row>
    <row r="31" spans="1:14" s="26" customFormat="1" x14ac:dyDescent="0.2">
      <c r="A31" s="166">
        <v>41751</v>
      </c>
      <c r="B31" s="157">
        <v>0.50138888888888888</v>
      </c>
      <c r="C31" s="26" t="s">
        <v>88</v>
      </c>
      <c r="D31" s="26">
        <v>11509200</v>
      </c>
      <c r="E31" s="26" t="s">
        <v>17</v>
      </c>
      <c r="G31" s="85">
        <v>16.7</v>
      </c>
      <c r="I31" s="47">
        <v>1</v>
      </c>
      <c r="J31" s="149">
        <v>1</v>
      </c>
    </row>
    <row r="32" spans="1:14" s="26" customFormat="1" x14ac:dyDescent="0.2">
      <c r="A32" s="166">
        <v>41779</v>
      </c>
      <c r="B32" s="157">
        <v>0.49583333333333335</v>
      </c>
      <c r="C32" s="26" t="s">
        <v>88</v>
      </c>
      <c r="D32" s="26">
        <v>11509200</v>
      </c>
      <c r="E32" s="26" t="s">
        <v>19</v>
      </c>
      <c r="G32" s="85">
        <v>14.7</v>
      </c>
      <c r="I32" s="47"/>
      <c r="L32" s="116">
        <f>ABS(G33-G32)</f>
        <v>2.9000000000000021</v>
      </c>
      <c r="N32" s="139">
        <f>L32/AVERAGE(G32:G33)*100</f>
        <v>17.956656346749241</v>
      </c>
    </row>
    <row r="33" spans="1:14" s="26" customFormat="1" x14ac:dyDescent="0.2">
      <c r="A33" s="166">
        <v>41779</v>
      </c>
      <c r="B33" s="157">
        <v>0.49652777777777773</v>
      </c>
      <c r="C33" s="26" t="s">
        <v>88</v>
      </c>
      <c r="D33" s="26">
        <v>11509200</v>
      </c>
      <c r="E33" s="26" t="s">
        <v>17</v>
      </c>
      <c r="G33" s="85">
        <v>17.600000000000001</v>
      </c>
      <c r="I33" s="47">
        <v>1</v>
      </c>
      <c r="J33" s="149">
        <v>1</v>
      </c>
      <c r="L33" s="94"/>
      <c r="N33" s="94"/>
    </row>
    <row r="34" spans="1:14" x14ac:dyDescent="0.2">
      <c r="A34" s="82">
        <v>41863</v>
      </c>
      <c r="B34" s="147">
        <v>0.57361111111111118</v>
      </c>
      <c r="C34" s="26" t="s">
        <v>112</v>
      </c>
      <c r="D34" s="26">
        <v>11486990</v>
      </c>
      <c r="E34" s="26" t="s">
        <v>19</v>
      </c>
      <c r="F34" s="188"/>
      <c r="G34" s="85">
        <v>120</v>
      </c>
      <c r="I34" s="19"/>
      <c r="L34" s="116">
        <f>ABS(G35-G34)</f>
        <v>2</v>
      </c>
      <c r="N34" s="139">
        <f>L34/AVERAGE(G34:G35)*100</f>
        <v>1.6528925619834711</v>
      </c>
    </row>
    <row r="35" spans="1:14" x14ac:dyDescent="0.2">
      <c r="A35" s="82">
        <v>41863</v>
      </c>
      <c r="B35" s="147">
        <v>0.57430555555555551</v>
      </c>
      <c r="C35" s="26" t="s">
        <v>112</v>
      </c>
      <c r="D35" s="26">
        <v>11486990</v>
      </c>
      <c r="E35" s="26" t="s">
        <v>17</v>
      </c>
      <c r="F35" s="19"/>
      <c r="G35" s="85">
        <v>122</v>
      </c>
      <c r="I35" s="47">
        <v>1</v>
      </c>
      <c r="J35" s="149">
        <v>1</v>
      </c>
      <c r="L35" s="19"/>
      <c r="N35" s="19"/>
    </row>
    <row r="36" spans="1:14" x14ac:dyDescent="0.2">
      <c r="A36" s="143">
        <v>41891</v>
      </c>
      <c r="B36" s="118">
        <v>0.57152777777777775</v>
      </c>
      <c r="C36" s="26" t="s">
        <v>112</v>
      </c>
      <c r="D36" s="26">
        <v>11486990</v>
      </c>
      <c r="E36" s="26" t="s">
        <v>19</v>
      </c>
      <c r="F36" s="19"/>
      <c r="G36" s="85">
        <v>30.6</v>
      </c>
      <c r="I36" s="19"/>
      <c r="L36" s="116">
        <f>ABS(G37-G36)</f>
        <v>0.10000000000000142</v>
      </c>
      <c r="N36" s="139">
        <f>L36/AVERAGE(G36:G37)*100</f>
        <v>0.32733224222586388</v>
      </c>
    </row>
    <row r="37" spans="1:14" x14ac:dyDescent="0.2">
      <c r="A37" s="143">
        <v>41891</v>
      </c>
      <c r="B37" s="199">
        <v>0.57222222222222219</v>
      </c>
      <c r="C37" s="26" t="s">
        <v>112</v>
      </c>
      <c r="D37" s="26">
        <v>11486990</v>
      </c>
      <c r="E37" s="26" t="s">
        <v>17</v>
      </c>
      <c r="G37" s="85">
        <v>30.5</v>
      </c>
      <c r="I37" s="47">
        <v>1</v>
      </c>
      <c r="J37" s="149">
        <v>1</v>
      </c>
      <c r="N37" s="15"/>
    </row>
    <row r="38" spans="1:14" x14ac:dyDescent="0.2">
      <c r="A38" s="197">
        <v>41920</v>
      </c>
      <c r="B38" s="200">
        <v>0.57291666666666663</v>
      </c>
      <c r="C38" s="26" t="s">
        <v>112</v>
      </c>
      <c r="D38" s="26">
        <v>11486990</v>
      </c>
      <c r="E38" s="26" t="s">
        <v>19</v>
      </c>
      <c r="G38" s="85">
        <v>25.3</v>
      </c>
      <c r="L38" s="116">
        <f>ABS(G39-G38)</f>
        <v>2.9000000000000021</v>
      </c>
      <c r="N38" s="139">
        <f>L38/AVERAGE(G38:G39)*100</f>
        <v>12.159329140461224</v>
      </c>
    </row>
    <row r="39" spans="1:14" x14ac:dyDescent="0.2">
      <c r="A39" s="197">
        <v>41920</v>
      </c>
      <c r="B39" s="200">
        <v>0.57361111111111118</v>
      </c>
      <c r="C39" s="26" t="s">
        <v>112</v>
      </c>
      <c r="D39" s="26">
        <v>11486990</v>
      </c>
      <c r="E39" s="26" t="s">
        <v>17</v>
      </c>
      <c r="G39" s="85">
        <v>22.4</v>
      </c>
      <c r="I39" s="47">
        <v>1</v>
      </c>
      <c r="J39" s="149">
        <v>1</v>
      </c>
    </row>
    <row r="40" spans="1:14" x14ac:dyDescent="0.2">
      <c r="A40" s="197">
        <v>41946</v>
      </c>
      <c r="B40" s="200">
        <v>0.44513888888888892</v>
      </c>
      <c r="C40" s="26" t="s">
        <v>112</v>
      </c>
      <c r="D40" s="26">
        <v>11486990</v>
      </c>
      <c r="E40" s="26" t="s">
        <v>19</v>
      </c>
      <c r="G40" s="85">
        <v>17.7</v>
      </c>
      <c r="L40" s="116">
        <f>ABS(G41-G40)</f>
        <v>3.7999999999999989</v>
      </c>
      <c r="N40" s="139">
        <f>L40/AVERAGE(G40:G41)*100</f>
        <v>24.050632911392398</v>
      </c>
    </row>
    <row r="41" spans="1:14" x14ac:dyDescent="0.2">
      <c r="A41" s="197">
        <v>41946</v>
      </c>
      <c r="B41" s="200">
        <v>0.4458333333333333</v>
      </c>
      <c r="C41" s="26" t="s">
        <v>112</v>
      </c>
      <c r="D41" s="26">
        <v>11486990</v>
      </c>
      <c r="E41" s="26" t="s">
        <v>17</v>
      </c>
      <c r="G41" s="85">
        <v>13.9</v>
      </c>
      <c r="I41" s="47">
        <v>1</v>
      </c>
      <c r="J41" s="149">
        <v>1</v>
      </c>
    </row>
    <row r="42" spans="1:14" x14ac:dyDescent="0.2">
      <c r="A42" s="198">
        <v>41974</v>
      </c>
      <c r="B42" s="199">
        <v>0.4465277777777778</v>
      </c>
      <c r="C42" s="26" t="s">
        <v>112</v>
      </c>
      <c r="D42" s="26">
        <v>11486990</v>
      </c>
      <c r="E42" s="26" t="s">
        <v>19</v>
      </c>
      <c r="G42" s="85">
        <v>14.3</v>
      </c>
      <c r="L42" s="116">
        <f>ABS(G43-G42)</f>
        <v>0.39999999999999858</v>
      </c>
      <c r="N42" s="139">
        <f>L42/AVERAGE(G42:G43)*100</f>
        <v>2.7586206896551628</v>
      </c>
    </row>
    <row r="43" spans="1:14" x14ac:dyDescent="0.2">
      <c r="A43" s="198">
        <v>41974</v>
      </c>
      <c r="B43" s="199">
        <v>0.44722222222222219</v>
      </c>
      <c r="C43" s="26" t="s">
        <v>112</v>
      </c>
      <c r="D43" s="26">
        <v>11486990</v>
      </c>
      <c r="E43" s="26" t="s">
        <v>17</v>
      </c>
      <c r="G43" s="85">
        <v>14.7</v>
      </c>
      <c r="I43" s="47">
        <v>1</v>
      </c>
      <c r="J43" s="149">
        <v>1</v>
      </c>
    </row>
    <row r="44" spans="1:14" x14ac:dyDescent="0.2">
      <c r="A44" s="197">
        <v>42003</v>
      </c>
      <c r="B44" s="200">
        <v>0.57777777777777783</v>
      </c>
      <c r="C44" s="26" t="s">
        <v>112</v>
      </c>
      <c r="D44" s="26">
        <v>11486990</v>
      </c>
      <c r="E44" s="26" t="s">
        <v>19</v>
      </c>
      <c r="F44" s="6" t="s">
        <v>16</v>
      </c>
      <c r="G44" s="85">
        <v>4.3</v>
      </c>
      <c r="L44" s="116">
        <f>ABS(G45-G44)</f>
        <v>0</v>
      </c>
      <c r="N44" s="139">
        <f>L44/AVERAGE(G44:G45)*100</f>
        <v>0</v>
      </c>
    </row>
    <row r="45" spans="1:14" x14ac:dyDescent="0.2">
      <c r="A45" s="197">
        <v>42003</v>
      </c>
      <c r="B45" s="200">
        <v>0.57847222222222217</v>
      </c>
      <c r="C45" s="26" t="s">
        <v>112</v>
      </c>
      <c r="D45" s="26">
        <v>11486990</v>
      </c>
      <c r="E45" s="26" t="s">
        <v>17</v>
      </c>
      <c r="F45" s="6" t="s">
        <v>16</v>
      </c>
      <c r="G45" s="85">
        <v>4.3</v>
      </c>
      <c r="I45" s="47">
        <v>1</v>
      </c>
      <c r="J45" s="149">
        <v>1</v>
      </c>
      <c r="N45" s="15"/>
    </row>
    <row r="46" spans="1:14" x14ac:dyDescent="0.2">
      <c r="A46" s="197">
        <v>42031</v>
      </c>
      <c r="B46" s="200">
        <v>0.57708333333333328</v>
      </c>
      <c r="C46" s="26" t="s">
        <v>112</v>
      </c>
      <c r="D46" s="26">
        <v>11486990</v>
      </c>
      <c r="E46" s="26" t="s">
        <v>19</v>
      </c>
      <c r="G46" s="85">
        <v>13.7</v>
      </c>
      <c r="L46" s="116">
        <f>ABS(G47-G46)</f>
        <v>2.5</v>
      </c>
      <c r="N46" s="139">
        <f>L46/AVERAGE(G46:G47)*100</f>
        <v>20.080321285140563</v>
      </c>
    </row>
    <row r="47" spans="1:14" x14ac:dyDescent="0.2">
      <c r="A47" s="197">
        <v>42031</v>
      </c>
      <c r="B47" s="200">
        <v>0.57777777777777783</v>
      </c>
      <c r="C47" s="26" t="s">
        <v>112</v>
      </c>
      <c r="D47" s="26">
        <v>11486990</v>
      </c>
      <c r="E47" s="26" t="s">
        <v>17</v>
      </c>
      <c r="G47" s="85">
        <v>11.2</v>
      </c>
      <c r="I47" s="47">
        <v>1</v>
      </c>
      <c r="J47" s="149">
        <v>1</v>
      </c>
      <c r="N47" s="54"/>
    </row>
    <row r="48" spans="1:14" x14ac:dyDescent="0.2">
      <c r="A48" s="197">
        <v>42059</v>
      </c>
      <c r="B48" s="200">
        <v>0.66597222222222219</v>
      </c>
      <c r="C48" s="26" t="s">
        <v>112</v>
      </c>
      <c r="D48" s="26">
        <v>11486990</v>
      </c>
      <c r="E48" s="26" t="s">
        <v>19</v>
      </c>
      <c r="G48" s="85">
        <v>98.5</v>
      </c>
      <c r="L48" s="116">
        <f>ABS(G49-G48)</f>
        <v>1.5</v>
      </c>
      <c r="N48" s="139">
        <f>L48/AVERAGE(G48:G49)*100</f>
        <v>1.5113350125944585</v>
      </c>
    </row>
    <row r="49" spans="1:14" x14ac:dyDescent="0.2">
      <c r="A49" s="197">
        <v>42059</v>
      </c>
      <c r="B49" s="200">
        <v>0.66666666666666663</v>
      </c>
      <c r="C49" s="26" t="s">
        <v>112</v>
      </c>
      <c r="D49" s="26">
        <v>11486990</v>
      </c>
      <c r="E49" s="26" t="s">
        <v>17</v>
      </c>
      <c r="G49" s="85">
        <v>100</v>
      </c>
      <c r="I49" s="47">
        <v>1</v>
      </c>
      <c r="J49" s="149">
        <v>1</v>
      </c>
      <c r="N49" s="12"/>
    </row>
    <row r="50" spans="1:14" x14ac:dyDescent="0.2">
      <c r="A50" s="197">
        <v>42087</v>
      </c>
      <c r="B50" s="200">
        <v>0.5493055555555556</v>
      </c>
      <c r="C50" s="26" t="s">
        <v>112</v>
      </c>
      <c r="D50" s="26">
        <v>11486990</v>
      </c>
      <c r="E50" s="26" t="s">
        <v>19</v>
      </c>
      <c r="G50" s="85">
        <v>18.899999999999999</v>
      </c>
      <c r="L50" s="116">
        <f>ABS(G51-G50)</f>
        <v>1</v>
      </c>
      <c r="N50" s="139">
        <f>L50/AVERAGE(G50:G51)*100</f>
        <v>5.4347826086956523</v>
      </c>
    </row>
    <row r="51" spans="1:14" x14ac:dyDescent="0.2">
      <c r="A51" s="197">
        <v>42087</v>
      </c>
      <c r="B51" s="200">
        <v>0.54999999999999993</v>
      </c>
      <c r="C51" s="26" t="s">
        <v>112</v>
      </c>
      <c r="D51" s="26">
        <v>11486990</v>
      </c>
      <c r="E51" s="26" t="s">
        <v>17</v>
      </c>
      <c r="G51" s="85">
        <v>17.899999999999999</v>
      </c>
      <c r="I51" s="47">
        <v>1</v>
      </c>
      <c r="J51" s="149">
        <v>1</v>
      </c>
    </row>
    <row r="52" spans="1:14" x14ac:dyDescent="0.2">
      <c r="E52" s="26"/>
    </row>
    <row r="53" spans="1:14" x14ac:dyDescent="0.2">
      <c r="E53" s="26"/>
      <c r="H53" s="87" t="s">
        <v>63</v>
      </c>
      <c r="I53" s="52">
        <f>SUM(I2:I51)</f>
        <v>25</v>
      </c>
      <c r="J53" s="52">
        <f>SUM(J2:J51)</f>
        <v>25</v>
      </c>
      <c r="K53" s="152" t="s">
        <v>64</v>
      </c>
      <c r="L53" s="153">
        <f>AVERAGE(L2:L51)</f>
        <v>2.452</v>
      </c>
      <c r="M53" s="152" t="s">
        <v>64</v>
      </c>
      <c r="N53" s="182">
        <f>AVERAGE(N2:N51)</f>
        <v>11.056723535830493</v>
      </c>
    </row>
    <row r="54" spans="1:14" x14ac:dyDescent="0.2">
      <c r="E54" s="26"/>
    </row>
    <row r="55" spans="1:14" x14ac:dyDescent="0.2">
      <c r="E55" s="26"/>
    </row>
    <row r="56" spans="1:14" x14ac:dyDescent="0.2">
      <c r="L56" s="116"/>
    </row>
  </sheetData>
  <customSheetViews>
    <customSheetView guid="{C9078FBD-2AEE-4952-BEEE-743CCB46A146}">
      <selection activeCell="L9" sqref="L9"/>
      <pageMargins left="0.7" right="0.7" top="0.75" bottom="0.75" header="0.3" footer="0.3"/>
      <pageSetup orientation="portrait" horizontalDpi="0" r:id="rId1"/>
    </customSheetView>
  </customSheetViews>
  <pageMargins left="0.7" right="0.7" top="0.75" bottom="0.75" header="0.3" footer="0.3"/>
  <pageSetup orientation="portrait" r:id="rId2"/>
  <ignoredErrors>
    <ignoredError sqref="N2:N5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85"/>
  <sheetViews>
    <sheetView topLeftCell="A31" zoomScaleNormal="100" workbookViewId="0">
      <selection activeCell="D84" sqref="D84"/>
    </sheetView>
  </sheetViews>
  <sheetFormatPr defaultColWidth="9.140625" defaultRowHeight="12.75" x14ac:dyDescent="0.2"/>
  <cols>
    <col min="1" max="1" width="10.140625" style="67" bestFit="1" customWidth="1"/>
    <col min="2" max="2" width="5.5703125" style="57" bestFit="1" customWidth="1"/>
    <col min="3" max="3" width="10.85546875" style="11" bestFit="1" customWidth="1"/>
    <col min="4" max="4" width="19.28515625" style="11" customWidth="1"/>
    <col min="5" max="5" width="9.140625" style="11"/>
    <col min="6" max="6" width="1.5703125" style="11" bestFit="1" customWidth="1"/>
    <col min="7" max="7" width="11" style="11" customWidth="1"/>
    <col min="8" max="8" width="1.85546875" style="11" customWidth="1"/>
    <col min="9" max="9" width="13.85546875" style="11" bestFit="1" customWidth="1"/>
    <col min="10" max="10" width="1" style="18" bestFit="1" customWidth="1"/>
    <col min="11" max="11" width="9.140625" style="10" customWidth="1"/>
    <col min="12" max="12" width="11.7109375" style="68" customWidth="1"/>
    <col min="13" max="13" width="16.5703125" style="28" customWidth="1"/>
    <col min="14" max="14" width="8.42578125" style="10" customWidth="1"/>
    <col min="15" max="15" width="13.140625" style="10" customWidth="1"/>
    <col min="16" max="16" width="13.7109375" style="10" customWidth="1"/>
    <col min="17" max="17" width="5.5703125" style="10" bestFit="1" customWidth="1"/>
    <col min="18" max="18" width="12.7109375" style="51" customWidth="1"/>
    <col min="19" max="19" width="13.7109375" style="10" customWidth="1"/>
    <col min="20" max="20" width="11" style="10" customWidth="1"/>
    <col min="21" max="21" width="9.85546875" style="10" customWidth="1"/>
    <col min="22" max="22" width="8.42578125" style="10" customWidth="1"/>
    <col min="23" max="29" width="9.140625" style="10"/>
    <col min="30" max="16384" width="9.140625" style="11"/>
  </cols>
  <sheetData>
    <row r="1" spans="1:22" s="23" customFormat="1" ht="54.75" customHeight="1" x14ac:dyDescent="0.2">
      <c r="A1" s="73" t="s">
        <v>13</v>
      </c>
      <c r="B1" s="74" t="s">
        <v>11</v>
      </c>
      <c r="C1" s="75" t="s">
        <v>10</v>
      </c>
      <c r="D1" s="75" t="s">
        <v>69</v>
      </c>
      <c r="E1" s="75" t="s">
        <v>12</v>
      </c>
      <c r="F1" s="71"/>
      <c r="G1" s="77" t="s">
        <v>79</v>
      </c>
      <c r="H1" s="71"/>
      <c r="I1" s="77" t="s">
        <v>80</v>
      </c>
      <c r="J1" s="72"/>
      <c r="K1" s="40"/>
      <c r="L1" s="76" t="s">
        <v>81</v>
      </c>
      <c r="M1" s="76" t="s">
        <v>82</v>
      </c>
      <c r="O1" s="61" t="s">
        <v>84</v>
      </c>
      <c r="P1" s="61" t="s">
        <v>83</v>
      </c>
      <c r="R1" s="64" t="s">
        <v>85</v>
      </c>
      <c r="S1" s="64" t="s">
        <v>86</v>
      </c>
      <c r="T1" s="78"/>
      <c r="U1" s="61"/>
      <c r="V1" s="64"/>
    </row>
    <row r="2" spans="1:22" s="97" customFormat="1" x14ac:dyDescent="0.2">
      <c r="A2" s="89">
        <v>41373.429166666669</v>
      </c>
      <c r="B2" s="90">
        <v>0.4291666666666667</v>
      </c>
      <c r="C2" s="84" t="s">
        <v>76</v>
      </c>
      <c r="D2" s="84">
        <v>11488510</v>
      </c>
      <c r="E2" s="84" t="s">
        <v>19</v>
      </c>
      <c r="F2" s="84" t="s">
        <v>14</v>
      </c>
      <c r="G2" s="183">
        <v>40</v>
      </c>
      <c r="H2" s="84" t="s">
        <v>14</v>
      </c>
      <c r="I2" s="84">
        <v>21.9</v>
      </c>
      <c r="J2" s="91" t="s">
        <v>14</v>
      </c>
      <c r="K2" s="92"/>
      <c r="L2" s="47"/>
      <c r="M2" s="93"/>
      <c r="N2" s="94"/>
      <c r="O2" s="116">
        <f>ABS(G2-G3)</f>
        <v>0</v>
      </c>
      <c r="P2" s="116">
        <f>ABS(I2-I3)</f>
        <v>0.59999999999999787</v>
      </c>
      <c r="Q2" s="94"/>
      <c r="R2" s="95">
        <f>O2/AVERAGE(G2,G3)*100</f>
        <v>0</v>
      </c>
      <c r="S2" s="95">
        <f>P2/AVERAGE(I2,I3)*100</f>
        <v>2.7777777777777675</v>
      </c>
      <c r="T2" s="94"/>
      <c r="U2" s="94"/>
      <c r="V2" s="96"/>
    </row>
    <row r="3" spans="1:22" s="97" customFormat="1" x14ac:dyDescent="0.2">
      <c r="A3" s="89">
        <v>41373.429861111108</v>
      </c>
      <c r="B3" s="90">
        <v>0.42986111111111108</v>
      </c>
      <c r="C3" s="84" t="s">
        <v>76</v>
      </c>
      <c r="D3" s="84">
        <v>11488510</v>
      </c>
      <c r="E3" s="84" t="s">
        <v>17</v>
      </c>
      <c r="F3" s="84" t="s">
        <v>14</v>
      </c>
      <c r="G3" s="183">
        <v>40</v>
      </c>
      <c r="H3" s="84" t="s">
        <v>14</v>
      </c>
      <c r="I3" s="84">
        <v>21.3</v>
      </c>
      <c r="J3" s="91" t="s">
        <v>14</v>
      </c>
      <c r="K3" s="45"/>
      <c r="L3" s="45">
        <v>1</v>
      </c>
      <c r="M3" s="45">
        <v>1</v>
      </c>
      <c r="N3" s="94"/>
      <c r="O3" s="116"/>
      <c r="P3" s="160"/>
      <c r="Q3" s="94"/>
      <c r="R3" s="99"/>
      <c r="S3" s="95"/>
      <c r="T3" s="94"/>
      <c r="U3" s="94"/>
      <c r="V3" s="94"/>
    </row>
    <row r="4" spans="1:22" s="97" customFormat="1" x14ac:dyDescent="0.2">
      <c r="A4" s="89">
        <v>41387.385416666664</v>
      </c>
      <c r="B4" s="90">
        <v>0.38541666666666669</v>
      </c>
      <c r="C4" s="84" t="s">
        <v>75</v>
      </c>
      <c r="D4" s="84">
        <v>11509105</v>
      </c>
      <c r="E4" s="84" t="s">
        <v>19</v>
      </c>
      <c r="F4" s="84"/>
      <c r="G4" s="158">
        <v>3.2</v>
      </c>
      <c r="H4" s="158"/>
      <c r="I4" s="158">
        <v>2.4</v>
      </c>
      <c r="J4" s="100" t="s">
        <v>14</v>
      </c>
      <c r="K4" s="45"/>
      <c r="L4" s="45"/>
      <c r="M4" s="45"/>
      <c r="N4" s="94"/>
      <c r="O4" s="116">
        <f>ABS(G4-G5)</f>
        <v>0.90000000000000036</v>
      </c>
      <c r="P4" s="116">
        <f>ABS(I4-I5)</f>
        <v>0.5</v>
      </c>
      <c r="Q4" s="94"/>
      <c r="R4" s="176">
        <f>O4/AVERAGE(G4,G5)*100</f>
        <v>32.727272727272741</v>
      </c>
      <c r="S4" s="176">
        <f>P4/AVERAGE(I4,I5)*100</f>
        <v>18.867924528301888</v>
      </c>
      <c r="T4" s="96"/>
      <c r="U4" s="96"/>
      <c r="V4" s="94"/>
    </row>
    <row r="5" spans="1:22" s="97" customFormat="1" x14ac:dyDescent="0.2">
      <c r="A5" s="89">
        <v>41387.386111111111</v>
      </c>
      <c r="B5" s="90">
        <v>0.38611111111111113</v>
      </c>
      <c r="C5" s="84" t="s">
        <v>75</v>
      </c>
      <c r="D5" s="84">
        <v>11509105</v>
      </c>
      <c r="E5" s="84" t="s">
        <v>17</v>
      </c>
      <c r="F5" s="84"/>
      <c r="G5" s="158">
        <v>2.2999999999999998</v>
      </c>
      <c r="H5" s="158"/>
      <c r="I5" s="158">
        <v>2.9</v>
      </c>
      <c r="J5" s="100" t="s">
        <v>14</v>
      </c>
      <c r="K5" s="94"/>
      <c r="L5" s="45">
        <v>1</v>
      </c>
      <c r="M5" s="45">
        <v>1</v>
      </c>
      <c r="N5" s="94"/>
      <c r="O5" s="160"/>
      <c r="P5" s="160"/>
      <c r="Q5" s="94"/>
      <c r="R5" s="184"/>
      <c r="S5" s="176"/>
      <c r="T5" s="94"/>
      <c r="U5" s="101"/>
      <c r="V5" s="101"/>
    </row>
    <row r="6" spans="1:22" s="97" customFormat="1" x14ac:dyDescent="0.2">
      <c r="A6" s="89">
        <v>41401</v>
      </c>
      <c r="B6" s="90">
        <v>0.38194444444444442</v>
      </c>
      <c r="C6" s="84" t="s">
        <v>70</v>
      </c>
      <c r="D6" s="84">
        <v>11488495</v>
      </c>
      <c r="E6" s="84" t="s">
        <v>19</v>
      </c>
      <c r="F6" s="84"/>
      <c r="G6" s="158">
        <v>4</v>
      </c>
      <c r="H6" s="84"/>
      <c r="I6" s="158">
        <v>3.3</v>
      </c>
      <c r="J6" s="91"/>
      <c r="K6" s="92"/>
      <c r="L6" s="45"/>
      <c r="M6" s="45"/>
      <c r="N6" s="94"/>
      <c r="O6" s="116">
        <f>ABS(G6-G7)</f>
        <v>0.59999999999999964</v>
      </c>
      <c r="P6" s="116">
        <f>ABS(I6-I7)</f>
        <v>0.29999999999999982</v>
      </c>
      <c r="Q6" s="94"/>
      <c r="R6" s="176">
        <f>O6/AVERAGE(G6,G7)*100</f>
        <v>13.953488372093014</v>
      </c>
      <c r="S6" s="95">
        <f>P6/AVERAGE(I6,I7)*100</f>
        <v>9.5238095238095184</v>
      </c>
      <c r="T6" s="94"/>
      <c r="U6" s="94"/>
      <c r="V6" s="96"/>
    </row>
    <row r="7" spans="1:22" s="97" customFormat="1" x14ac:dyDescent="0.2">
      <c r="A7" s="89">
        <v>41401</v>
      </c>
      <c r="B7" s="90">
        <v>0.38263888888888892</v>
      </c>
      <c r="C7" s="84" t="s">
        <v>70</v>
      </c>
      <c r="D7" s="84">
        <v>11488495</v>
      </c>
      <c r="E7" s="84" t="s">
        <v>17</v>
      </c>
      <c r="F7" s="84"/>
      <c r="G7" s="158">
        <v>4.5999999999999996</v>
      </c>
      <c r="H7" s="84"/>
      <c r="I7" s="158">
        <v>3</v>
      </c>
      <c r="J7" s="91"/>
      <c r="K7" s="45"/>
      <c r="L7" s="45">
        <v>1</v>
      </c>
      <c r="M7" s="45">
        <v>1</v>
      </c>
      <c r="N7" s="94"/>
      <c r="O7" s="116"/>
      <c r="P7" s="160"/>
      <c r="Q7" s="94"/>
      <c r="R7" s="184"/>
      <c r="S7" s="95"/>
      <c r="T7" s="94"/>
      <c r="U7" s="94"/>
      <c r="V7" s="94"/>
    </row>
    <row r="8" spans="1:22" s="97" customFormat="1" x14ac:dyDescent="0.2">
      <c r="A8" s="89">
        <v>41429.368055555555</v>
      </c>
      <c r="B8" s="90">
        <v>0.36805555555555558</v>
      </c>
      <c r="C8" s="84" t="s">
        <v>70</v>
      </c>
      <c r="D8" s="84">
        <v>11488495</v>
      </c>
      <c r="E8" s="84" t="s">
        <v>19</v>
      </c>
      <c r="F8" s="84"/>
      <c r="G8" s="158">
        <v>4.4000000000000004</v>
      </c>
      <c r="H8" s="84"/>
      <c r="I8" s="158">
        <v>3.7</v>
      </c>
      <c r="J8" s="91"/>
      <c r="K8" s="45"/>
      <c r="L8" s="45"/>
      <c r="M8" s="45"/>
      <c r="N8" s="94"/>
      <c r="O8" s="116">
        <f>ABS(G8-G9)</f>
        <v>0</v>
      </c>
      <c r="P8" s="116">
        <f>ABS(I8-I9)</f>
        <v>0.20000000000000018</v>
      </c>
      <c r="Q8" s="94"/>
      <c r="R8" s="176">
        <f>O8/AVERAGE(G8,G9)*100</f>
        <v>0</v>
      </c>
      <c r="S8" s="95">
        <f>P8/AVERAGE(I8,I9)*100</f>
        <v>5.5555555555555598</v>
      </c>
      <c r="T8" s="96"/>
      <c r="U8" s="96"/>
      <c r="V8" s="94"/>
    </row>
    <row r="9" spans="1:22" s="97" customFormat="1" x14ac:dyDescent="0.2">
      <c r="A9" s="89">
        <v>41429.368750000001</v>
      </c>
      <c r="B9" s="90">
        <v>0.36874999999999997</v>
      </c>
      <c r="C9" s="84" t="s">
        <v>70</v>
      </c>
      <c r="D9" s="84">
        <v>11488495</v>
      </c>
      <c r="E9" s="84" t="s">
        <v>17</v>
      </c>
      <c r="F9" s="84"/>
      <c r="G9" s="158">
        <v>4.4000000000000004</v>
      </c>
      <c r="H9" s="84"/>
      <c r="I9" s="158">
        <v>3.5</v>
      </c>
      <c r="J9" s="91"/>
      <c r="K9" s="102"/>
      <c r="L9" s="45">
        <v>1</v>
      </c>
      <c r="M9" s="45">
        <v>1</v>
      </c>
      <c r="N9" s="94"/>
      <c r="O9" s="160"/>
      <c r="P9" s="160"/>
      <c r="Q9" s="94"/>
      <c r="R9" s="184"/>
      <c r="S9" s="95"/>
      <c r="T9" s="94"/>
      <c r="U9" s="101"/>
      <c r="V9" s="101"/>
    </row>
    <row r="10" spans="1:22" s="97" customFormat="1" x14ac:dyDescent="0.2">
      <c r="A10" s="89">
        <v>41457.439583333333</v>
      </c>
      <c r="B10" s="90">
        <v>0.43958333333333338</v>
      </c>
      <c r="C10" s="84" t="s">
        <v>70</v>
      </c>
      <c r="D10" s="84">
        <v>11488495</v>
      </c>
      <c r="E10" s="84" t="s">
        <v>19</v>
      </c>
      <c r="F10" s="84"/>
      <c r="G10" s="158">
        <v>4.5</v>
      </c>
      <c r="H10" s="84"/>
      <c r="I10" s="158">
        <v>3</v>
      </c>
      <c r="J10" s="91"/>
      <c r="K10" s="92"/>
      <c r="L10" s="45"/>
      <c r="M10" s="45"/>
      <c r="N10" s="94"/>
      <c r="O10" s="116">
        <f>ABS(G10-G11)</f>
        <v>0.29999999999999982</v>
      </c>
      <c r="P10" s="116">
        <f>ABS(I10-I11)</f>
        <v>0</v>
      </c>
      <c r="Q10" s="94"/>
      <c r="R10" s="95">
        <f>O10/AVERAGE(G10,G11)*100</f>
        <v>6.4516129032258025</v>
      </c>
      <c r="S10" s="95">
        <f>P10/AVERAGE(I10,I11)*100</f>
        <v>0</v>
      </c>
      <c r="T10" s="94"/>
      <c r="U10" s="94"/>
      <c r="V10" s="96"/>
    </row>
    <row r="11" spans="1:22" s="97" customFormat="1" x14ac:dyDescent="0.2">
      <c r="A11" s="89">
        <v>41457.44027777778</v>
      </c>
      <c r="B11" s="90">
        <v>0.44027777777777777</v>
      </c>
      <c r="C11" s="84" t="s">
        <v>70</v>
      </c>
      <c r="D11" s="84">
        <v>11488495</v>
      </c>
      <c r="E11" s="84" t="s">
        <v>17</v>
      </c>
      <c r="F11" s="84"/>
      <c r="G11" s="158">
        <v>4.8</v>
      </c>
      <c r="H11" s="84"/>
      <c r="I11" s="158">
        <v>3</v>
      </c>
      <c r="J11" s="91"/>
      <c r="K11" s="45"/>
      <c r="L11" s="45">
        <v>1</v>
      </c>
      <c r="M11" s="45">
        <v>1</v>
      </c>
      <c r="N11" s="94"/>
      <c r="O11" s="116"/>
      <c r="P11" s="160"/>
      <c r="Q11" s="94"/>
      <c r="R11" s="99"/>
      <c r="S11" s="176"/>
      <c r="T11" s="94"/>
      <c r="U11" s="94"/>
      <c r="V11" s="94"/>
    </row>
    <row r="12" spans="1:22" s="97" customFormat="1" x14ac:dyDescent="0.2">
      <c r="A12" s="89">
        <v>41458.336111111108</v>
      </c>
      <c r="B12" s="90">
        <v>0.33611111111111108</v>
      </c>
      <c r="C12" s="84" t="s">
        <v>77</v>
      </c>
      <c r="D12" s="103">
        <v>421010121271200</v>
      </c>
      <c r="E12" s="84" t="s">
        <v>19</v>
      </c>
      <c r="F12" s="84"/>
      <c r="G12" s="158">
        <v>2.6</v>
      </c>
      <c r="H12" s="84"/>
      <c r="I12" s="158">
        <v>1.8</v>
      </c>
      <c r="J12" s="91"/>
      <c r="K12" s="45"/>
      <c r="L12" s="45"/>
      <c r="M12" s="45"/>
      <c r="N12" s="94"/>
      <c r="O12" s="116">
        <f>ABS(G12-G13)</f>
        <v>0.10000000000000009</v>
      </c>
      <c r="P12" s="116">
        <f>ABS(I12-I13)</f>
        <v>0.30000000000000004</v>
      </c>
      <c r="Q12" s="94"/>
      <c r="R12" s="95">
        <f>O12/AVERAGE(G12,G13)*100</f>
        <v>3.7735849056603801</v>
      </c>
      <c r="S12" s="176">
        <f>P12/AVERAGE(I12,I13)*100</f>
        <v>15.384615384615385</v>
      </c>
      <c r="T12" s="96"/>
      <c r="U12" s="96"/>
      <c r="V12" s="94"/>
    </row>
    <row r="13" spans="1:22" s="97" customFormat="1" x14ac:dyDescent="0.2">
      <c r="A13" s="89">
        <v>41458.336805555555</v>
      </c>
      <c r="B13" s="90">
        <v>0.33680555555555558</v>
      </c>
      <c r="C13" s="84" t="s">
        <v>77</v>
      </c>
      <c r="D13" s="103">
        <v>421010121271200</v>
      </c>
      <c r="E13" s="84" t="s">
        <v>17</v>
      </c>
      <c r="F13" s="84"/>
      <c r="G13" s="158">
        <v>2.7</v>
      </c>
      <c r="H13" s="84"/>
      <c r="I13" s="158">
        <v>2.1</v>
      </c>
      <c r="J13" s="91"/>
      <c r="K13" s="102"/>
      <c r="L13" s="45">
        <v>1</v>
      </c>
      <c r="M13" s="45">
        <v>1</v>
      </c>
      <c r="N13" s="94"/>
      <c r="O13" s="116"/>
      <c r="P13" s="160"/>
      <c r="Q13" s="94"/>
      <c r="R13" s="99"/>
      <c r="S13" s="176"/>
      <c r="T13" s="94"/>
      <c r="U13" s="101"/>
      <c r="V13" s="101"/>
    </row>
    <row r="14" spans="1:22" s="97" customFormat="1" x14ac:dyDescent="0.2">
      <c r="A14" s="89">
        <v>41458.412499999999</v>
      </c>
      <c r="B14" s="90">
        <v>0.41250000000000003</v>
      </c>
      <c r="C14" s="84" t="s">
        <v>78</v>
      </c>
      <c r="D14" s="103">
        <v>420025121132800</v>
      </c>
      <c r="E14" s="84" t="s">
        <v>19</v>
      </c>
      <c r="F14" s="84"/>
      <c r="G14" s="158">
        <v>3</v>
      </c>
      <c r="H14" s="84"/>
      <c r="I14" s="158">
        <v>2.1</v>
      </c>
      <c r="J14" s="100"/>
      <c r="K14" s="102"/>
      <c r="L14" s="45"/>
      <c r="M14" s="45"/>
      <c r="N14" s="94"/>
      <c r="O14" s="116">
        <f>ABS(G14-G15)</f>
        <v>0.10000000000000009</v>
      </c>
      <c r="P14" s="116">
        <f>ABS(I14-I15)</f>
        <v>0.29999999999999982</v>
      </c>
      <c r="Q14" s="94"/>
      <c r="R14" s="95">
        <f>O14/AVERAGE(G14,G15)*100</f>
        <v>3.2786885245901667</v>
      </c>
      <c r="S14" s="176">
        <f>P14/AVERAGE(I14,I15)*100</f>
        <v>13.333333333333325</v>
      </c>
      <c r="T14" s="94"/>
      <c r="U14" s="94"/>
      <c r="V14" s="96"/>
    </row>
    <row r="15" spans="1:22" s="97" customFormat="1" x14ac:dyDescent="0.2">
      <c r="A15" s="89">
        <v>41458.413194444445</v>
      </c>
      <c r="B15" s="90">
        <v>0.41319444444444442</v>
      </c>
      <c r="C15" s="84" t="s">
        <v>78</v>
      </c>
      <c r="D15" s="103">
        <v>420025121132800</v>
      </c>
      <c r="E15" s="84" t="s">
        <v>17</v>
      </c>
      <c r="F15" s="84"/>
      <c r="G15" s="158">
        <v>3.1</v>
      </c>
      <c r="H15" s="84"/>
      <c r="I15" s="158">
        <v>2.4</v>
      </c>
      <c r="J15" s="100"/>
      <c r="K15" s="102"/>
      <c r="L15" s="45">
        <v>1</v>
      </c>
      <c r="M15" s="45">
        <v>1</v>
      </c>
      <c r="N15" s="94"/>
      <c r="O15" s="160"/>
      <c r="P15" s="160"/>
      <c r="Q15" s="94"/>
      <c r="R15" s="184"/>
      <c r="S15" s="176"/>
      <c r="T15" s="94"/>
      <c r="U15" s="94"/>
      <c r="V15" s="94"/>
    </row>
    <row r="16" spans="1:22" s="97" customFormat="1" x14ac:dyDescent="0.2">
      <c r="A16" s="89">
        <v>41485.379861111112</v>
      </c>
      <c r="B16" s="90">
        <v>0.37986111111111115</v>
      </c>
      <c r="C16" s="84" t="s">
        <v>70</v>
      </c>
      <c r="D16" s="84">
        <v>11488495</v>
      </c>
      <c r="E16" s="84" t="s">
        <v>19</v>
      </c>
      <c r="F16" s="84"/>
      <c r="G16" s="84">
        <v>4.8600000000000003</v>
      </c>
      <c r="H16" s="84"/>
      <c r="I16" s="84">
        <v>6.94</v>
      </c>
      <c r="J16" s="100"/>
      <c r="K16" s="102"/>
      <c r="L16" s="45"/>
      <c r="M16" s="45"/>
      <c r="N16" s="94"/>
      <c r="O16" s="116">
        <f>ABS(G16-G17)</f>
        <v>4.9999999999999822E-2</v>
      </c>
      <c r="P16" s="116">
        <f>ABS(I16-I17)</f>
        <v>0.10000000000000053</v>
      </c>
      <c r="Q16" s="94"/>
      <c r="R16" s="95">
        <f>O16/AVERAGE(G16,G17)*100</f>
        <v>1.0235414534288603</v>
      </c>
      <c r="S16" s="95">
        <f>P16/AVERAGE(I16,I17)*100</f>
        <v>1.4513788098693836</v>
      </c>
      <c r="T16" s="96"/>
      <c r="U16" s="96"/>
      <c r="V16" s="94"/>
    </row>
    <row r="17" spans="1:25" s="97" customFormat="1" x14ac:dyDescent="0.2">
      <c r="A17" s="89">
        <v>41485.380555555559</v>
      </c>
      <c r="B17" s="90">
        <v>0.38055555555555554</v>
      </c>
      <c r="C17" s="84" t="s">
        <v>70</v>
      </c>
      <c r="D17" s="84">
        <v>11488495</v>
      </c>
      <c r="E17" s="84" t="s">
        <v>17</v>
      </c>
      <c r="F17" s="84"/>
      <c r="G17" s="84">
        <v>4.91</v>
      </c>
      <c r="H17" s="84"/>
      <c r="I17" s="84">
        <v>6.84</v>
      </c>
      <c r="J17" s="100"/>
      <c r="K17" s="102"/>
      <c r="L17" s="45">
        <v>1</v>
      </c>
      <c r="M17" s="45">
        <v>1</v>
      </c>
      <c r="N17" s="94"/>
      <c r="O17" s="116"/>
      <c r="P17" s="160"/>
      <c r="Q17" s="94"/>
      <c r="R17" s="184"/>
      <c r="S17" s="176"/>
      <c r="T17" s="94"/>
      <c r="U17" s="101"/>
      <c r="V17" s="101"/>
      <c r="W17" s="94"/>
      <c r="X17" s="94"/>
      <c r="Y17" s="94"/>
    </row>
    <row r="18" spans="1:25" s="97" customFormat="1" x14ac:dyDescent="0.2">
      <c r="A18" s="89">
        <v>41499.449999999997</v>
      </c>
      <c r="B18" s="90">
        <v>0.45</v>
      </c>
      <c r="C18" s="84" t="s">
        <v>76</v>
      </c>
      <c r="D18" s="84">
        <v>11488510</v>
      </c>
      <c r="E18" s="84" t="s">
        <v>19</v>
      </c>
      <c r="F18" s="84"/>
      <c r="G18" s="84">
        <v>14.3</v>
      </c>
      <c r="H18" s="84"/>
      <c r="I18" s="84">
        <v>10.9</v>
      </c>
      <c r="J18" s="100"/>
      <c r="K18" s="92"/>
      <c r="L18" s="45"/>
      <c r="M18" s="45"/>
      <c r="N18" s="94"/>
      <c r="O18" s="116">
        <f>ABS(G18-G19)</f>
        <v>5.5</v>
      </c>
      <c r="P18" s="116">
        <f>ABS(I18-I19)</f>
        <v>9.4999999999999982</v>
      </c>
      <c r="Q18" s="94"/>
      <c r="R18" s="176">
        <f>O18/AVERAGE(G18,G19)*100</f>
        <v>32.258064516129032</v>
      </c>
      <c r="S18" s="176">
        <f>P18/AVERAGE(I18,I19)*100</f>
        <v>60.702875399361012</v>
      </c>
      <c r="T18" s="94"/>
      <c r="U18" s="94"/>
      <c r="V18" s="96"/>
      <c r="W18" s="94"/>
      <c r="X18" s="94"/>
      <c r="Y18" s="94"/>
    </row>
    <row r="19" spans="1:25" s="97" customFormat="1" x14ac:dyDescent="0.2">
      <c r="A19" s="89">
        <v>41499.450694444444</v>
      </c>
      <c r="B19" s="90">
        <v>0.45069444444444445</v>
      </c>
      <c r="C19" s="84" t="s">
        <v>76</v>
      </c>
      <c r="D19" s="84">
        <v>11488510</v>
      </c>
      <c r="E19" s="84" t="s">
        <v>17</v>
      </c>
      <c r="F19" s="84"/>
      <c r="G19" s="84">
        <v>19.8</v>
      </c>
      <c r="H19" s="84"/>
      <c r="I19" s="84">
        <v>20.399999999999999</v>
      </c>
      <c r="J19" s="100"/>
      <c r="K19" s="45"/>
      <c r="L19" s="45">
        <v>1</v>
      </c>
      <c r="M19" s="45">
        <v>1</v>
      </c>
      <c r="N19" s="94"/>
      <c r="O19" s="160"/>
      <c r="P19" s="116"/>
      <c r="Q19" s="94"/>
      <c r="R19" s="184"/>
      <c r="S19" s="176"/>
      <c r="T19" s="94"/>
      <c r="U19" s="94"/>
      <c r="V19" s="94"/>
      <c r="W19" s="94"/>
      <c r="X19" s="94"/>
      <c r="Y19" s="94"/>
    </row>
    <row r="20" spans="1:25" s="97" customFormat="1" x14ac:dyDescent="0.2">
      <c r="A20" s="89">
        <v>41499.53125</v>
      </c>
      <c r="B20" s="90">
        <v>0.53125</v>
      </c>
      <c r="C20" s="26" t="s">
        <v>88</v>
      </c>
      <c r="D20" s="84">
        <v>11509200</v>
      </c>
      <c r="E20" s="84" t="s">
        <v>19</v>
      </c>
      <c r="F20" s="84"/>
      <c r="G20" s="84">
        <v>10.6</v>
      </c>
      <c r="H20" s="84"/>
      <c r="I20" s="84">
        <v>7.77</v>
      </c>
      <c r="J20" s="100"/>
      <c r="K20" s="45"/>
      <c r="L20" s="45"/>
      <c r="M20" s="45"/>
      <c r="N20" s="94"/>
      <c r="O20" s="116">
        <f>ABS(G20-G21)</f>
        <v>3.58</v>
      </c>
      <c r="P20" s="116">
        <f>ABS(I20-I21)</f>
        <v>1.25</v>
      </c>
      <c r="Q20" s="94"/>
      <c r="R20" s="176">
        <f>O20/AVERAGE(G20,G21)*100</f>
        <v>40.635641316685586</v>
      </c>
      <c r="S20" s="176">
        <f>P20/AVERAGE(I20,I21)*100</f>
        <v>17.494751574527641</v>
      </c>
      <c r="T20" s="96"/>
      <c r="U20" s="96"/>
      <c r="V20" s="94"/>
      <c r="W20" s="94"/>
      <c r="X20" s="94"/>
      <c r="Y20" s="94"/>
    </row>
    <row r="21" spans="1:25" s="97" customFormat="1" x14ac:dyDescent="0.2">
      <c r="A21" s="89">
        <v>41499.531944444447</v>
      </c>
      <c r="B21" s="90">
        <v>0.53194444444444444</v>
      </c>
      <c r="C21" s="26" t="s">
        <v>88</v>
      </c>
      <c r="D21" s="84">
        <v>11509200</v>
      </c>
      <c r="E21" s="84" t="s">
        <v>17</v>
      </c>
      <c r="F21" s="84"/>
      <c r="G21" s="84">
        <v>7.02</v>
      </c>
      <c r="H21" s="84"/>
      <c r="I21" s="84">
        <v>6.52</v>
      </c>
      <c r="J21" s="100"/>
      <c r="K21" s="102"/>
      <c r="L21" s="45">
        <v>1</v>
      </c>
      <c r="M21" s="45">
        <v>1</v>
      </c>
      <c r="N21" s="94"/>
      <c r="O21" s="116"/>
      <c r="P21" s="160"/>
      <c r="Q21" s="94"/>
      <c r="R21" s="184"/>
      <c r="S21" s="176"/>
      <c r="T21" s="94"/>
      <c r="U21" s="101"/>
      <c r="V21" s="101"/>
      <c r="W21" s="94"/>
      <c r="X21" s="94"/>
      <c r="Y21" s="94"/>
    </row>
    <row r="22" spans="1:25" s="97" customFormat="1" x14ac:dyDescent="0.2">
      <c r="A22" s="89">
        <v>41500.445833333331</v>
      </c>
      <c r="B22" s="90">
        <v>0.4458333333333333</v>
      </c>
      <c r="C22" s="84" t="s">
        <v>78</v>
      </c>
      <c r="D22" s="103">
        <v>420025121132800</v>
      </c>
      <c r="E22" s="84" t="s">
        <v>19</v>
      </c>
      <c r="F22" s="84"/>
      <c r="G22" s="84">
        <v>2.0699999999999998</v>
      </c>
      <c r="H22" s="84"/>
      <c r="I22" s="84">
        <v>2.19</v>
      </c>
      <c r="J22" s="100"/>
      <c r="K22" s="92"/>
      <c r="L22" s="45"/>
      <c r="M22" s="45"/>
      <c r="N22" s="94"/>
      <c r="O22" s="116">
        <f>ABS(G22-G23)</f>
        <v>0.69</v>
      </c>
      <c r="P22" s="116">
        <f>ABS(I22-I23)</f>
        <v>2.0400000000000005</v>
      </c>
      <c r="Q22" s="94"/>
      <c r="R22" s="176">
        <f>O22/AVERAGE(G22,G23)*100</f>
        <v>28.571428571428569</v>
      </c>
      <c r="S22" s="176">
        <f>P22/AVERAGE(I22,I23)*100</f>
        <v>63.551401869158894</v>
      </c>
      <c r="T22" s="94"/>
      <c r="U22" s="94"/>
      <c r="V22" s="96"/>
      <c r="W22" s="94"/>
      <c r="X22" s="94"/>
      <c r="Y22" s="94"/>
    </row>
    <row r="23" spans="1:25" s="97" customFormat="1" x14ac:dyDescent="0.2">
      <c r="A23" s="89">
        <v>41500.446527777778</v>
      </c>
      <c r="B23" s="90">
        <v>0.4465277777777778</v>
      </c>
      <c r="C23" s="84" t="s">
        <v>78</v>
      </c>
      <c r="D23" s="103">
        <v>420025121132800</v>
      </c>
      <c r="E23" s="84" t="s">
        <v>17</v>
      </c>
      <c r="F23" s="84"/>
      <c r="G23" s="84">
        <v>2.76</v>
      </c>
      <c r="H23" s="84"/>
      <c r="I23" s="84">
        <v>4.2300000000000004</v>
      </c>
      <c r="J23" s="100"/>
      <c r="K23" s="45"/>
      <c r="L23" s="45">
        <v>1</v>
      </c>
      <c r="M23" s="45">
        <v>1</v>
      </c>
      <c r="N23" s="94"/>
      <c r="O23" s="116"/>
      <c r="P23" s="160"/>
      <c r="Q23" s="94"/>
      <c r="R23" s="184"/>
      <c r="S23" s="176"/>
      <c r="T23" s="94"/>
      <c r="U23" s="94"/>
      <c r="V23" s="94"/>
      <c r="W23" s="94"/>
      <c r="X23" s="94"/>
      <c r="Y23" s="94"/>
    </row>
    <row r="24" spans="1:25" s="97" customFormat="1" x14ac:dyDescent="0.2">
      <c r="A24" s="89">
        <v>41500.489583333336</v>
      </c>
      <c r="B24" s="90">
        <v>0.48958333333333331</v>
      </c>
      <c r="C24" s="84" t="s">
        <v>77</v>
      </c>
      <c r="D24" s="103">
        <v>421010121271200</v>
      </c>
      <c r="E24" s="84" t="s">
        <v>19</v>
      </c>
      <c r="F24" s="84"/>
      <c r="G24" s="84">
        <v>2.66</v>
      </c>
      <c r="H24" s="84"/>
      <c r="I24" s="84">
        <v>2.5499999999999998</v>
      </c>
      <c r="J24" s="100"/>
      <c r="K24" s="45"/>
      <c r="L24" s="45"/>
      <c r="M24" s="45"/>
      <c r="N24" s="94"/>
      <c r="O24" s="116">
        <f>ABS(G24-G25)</f>
        <v>0</v>
      </c>
      <c r="P24" s="116">
        <f>ABS(I24-I25)</f>
        <v>2.6000000000000005</v>
      </c>
      <c r="Q24" s="101"/>
      <c r="R24" s="95">
        <f>O24/AVERAGE(G24,G25)*100</f>
        <v>0</v>
      </c>
      <c r="S24" s="176">
        <f>P24/AVERAGE(I24,I25)*100</f>
        <v>67.53246753246755</v>
      </c>
      <c r="T24" s="96"/>
      <c r="U24" s="96"/>
      <c r="V24" s="94"/>
      <c r="W24" s="94"/>
      <c r="X24" s="94"/>
      <c r="Y24" s="94"/>
    </row>
    <row r="25" spans="1:25" s="97" customFormat="1" x14ac:dyDescent="0.2">
      <c r="A25" s="89">
        <v>41500.490277777775</v>
      </c>
      <c r="B25" s="90">
        <v>0.49027777777777781</v>
      </c>
      <c r="C25" s="84" t="s">
        <v>77</v>
      </c>
      <c r="D25" s="103">
        <v>421010121271200</v>
      </c>
      <c r="E25" s="84" t="s">
        <v>17</v>
      </c>
      <c r="F25" s="84"/>
      <c r="G25" s="84">
        <v>2.66</v>
      </c>
      <c r="H25" s="84"/>
      <c r="I25" s="84">
        <v>5.15</v>
      </c>
      <c r="J25" s="100"/>
      <c r="K25" s="102"/>
      <c r="L25" s="45">
        <v>1</v>
      </c>
      <c r="M25" s="45">
        <v>1</v>
      </c>
      <c r="N25" s="94"/>
      <c r="O25" s="160"/>
      <c r="P25" s="160"/>
      <c r="Q25" s="94"/>
      <c r="R25" s="184"/>
      <c r="S25" s="176"/>
      <c r="T25" s="94"/>
      <c r="U25" s="101"/>
      <c r="V25" s="101"/>
      <c r="W25" s="94"/>
      <c r="X25" s="94"/>
      <c r="Y25" s="94"/>
    </row>
    <row r="26" spans="1:25" s="97" customFormat="1" x14ac:dyDescent="0.2">
      <c r="A26" s="89">
        <v>41513.381944444445</v>
      </c>
      <c r="B26" s="90">
        <v>0.38194444444444442</v>
      </c>
      <c r="C26" s="84" t="s">
        <v>70</v>
      </c>
      <c r="D26" s="84">
        <v>11488495</v>
      </c>
      <c r="E26" s="84" t="s">
        <v>19</v>
      </c>
      <c r="F26" s="84"/>
      <c r="G26" s="84">
        <v>1.82</v>
      </c>
      <c r="H26" s="84"/>
      <c r="I26" s="84">
        <v>1.61</v>
      </c>
      <c r="J26" s="104"/>
      <c r="O26" s="116">
        <f>ABS(G26-G27)</f>
        <v>0.13000000000000012</v>
      </c>
      <c r="P26" s="116">
        <f>ABS(I26-I27)</f>
        <v>0.31000000000000005</v>
      </c>
      <c r="R26" s="95">
        <f>O26/AVERAGE(G26,G27)*100</f>
        <v>7.4074074074074137</v>
      </c>
      <c r="S26" s="176">
        <f>P26/AVERAGE(I26,I27)*100</f>
        <v>21.305841924398628</v>
      </c>
      <c r="W26" s="105"/>
      <c r="X26" s="105"/>
      <c r="Y26" s="105"/>
    </row>
    <row r="27" spans="1:25" s="97" customFormat="1" x14ac:dyDescent="0.2">
      <c r="A27" s="89">
        <v>41513.382638888892</v>
      </c>
      <c r="B27" s="90">
        <v>0.38263888888888892</v>
      </c>
      <c r="C27" s="84" t="s">
        <v>70</v>
      </c>
      <c r="D27" s="84">
        <v>11488495</v>
      </c>
      <c r="E27" s="84" t="s">
        <v>17</v>
      </c>
      <c r="F27" s="84"/>
      <c r="G27" s="84">
        <v>1.69</v>
      </c>
      <c r="H27" s="84"/>
      <c r="I27" s="84">
        <v>1.3</v>
      </c>
      <c r="J27" s="100"/>
      <c r="K27" s="45"/>
      <c r="L27" s="45">
        <v>1</v>
      </c>
      <c r="M27" s="45">
        <v>1</v>
      </c>
      <c r="N27" s="94"/>
      <c r="O27" s="116"/>
      <c r="P27" s="116"/>
      <c r="Q27" s="94"/>
      <c r="R27" s="99"/>
      <c r="S27" s="177"/>
      <c r="T27" s="96"/>
      <c r="U27" s="96"/>
      <c r="V27" s="94"/>
      <c r="W27" s="94"/>
      <c r="X27" s="94"/>
      <c r="Y27" s="94"/>
    </row>
    <row r="28" spans="1:25" s="97" customFormat="1" x14ac:dyDescent="0.2">
      <c r="A28" s="106">
        <v>41541.395833333336</v>
      </c>
      <c r="B28" s="107">
        <v>0.39583333333333331</v>
      </c>
      <c r="C28" s="84" t="s">
        <v>70</v>
      </c>
      <c r="D28" s="84">
        <v>11488495</v>
      </c>
      <c r="E28" s="84" t="s">
        <v>19</v>
      </c>
      <c r="G28" s="108">
        <v>3.25</v>
      </c>
      <c r="H28" s="109"/>
      <c r="I28" s="108">
        <v>3.08</v>
      </c>
      <c r="J28" s="100"/>
      <c r="K28" s="92"/>
      <c r="L28" s="45"/>
      <c r="M28" s="110"/>
      <c r="N28" s="94"/>
      <c r="O28" s="116">
        <f>ABS(G28-G29)</f>
        <v>0.20999999999999996</v>
      </c>
      <c r="P28" s="116">
        <f>ABS(I28-I29)</f>
        <v>7.0000000000000284E-2</v>
      </c>
      <c r="Q28" s="94"/>
      <c r="R28" s="96">
        <f>O28/AVERAGE(G28,G29)*100</f>
        <v>6.2593144560357663</v>
      </c>
      <c r="S28" s="95">
        <f>P28/AVERAGE(I28,I29)*100</f>
        <v>2.2988505747126529</v>
      </c>
      <c r="T28" s="111"/>
      <c r="U28" s="94"/>
      <c r="V28" s="94"/>
      <c r="W28" s="94"/>
      <c r="X28" s="94"/>
      <c r="Y28" s="94"/>
    </row>
    <row r="29" spans="1:25" s="97" customFormat="1" x14ac:dyDescent="0.2">
      <c r="A29" s="106">
        <v>41541.396527777775</v>
      </c>
      <c r="B29" s="107">
        <v>0.39652777777777781</v>
      </c>
      <c r="C29" s="84" t="s">
        <v>70</v>
      </c>
      <c r="D29" s="84">
        <v>11488495</v>
      </c>
      <c r="E29" s="84" t="s">
        <v>17</v>
      </c>
      <c r="G29" s="108">
        <v>3.46</v>
      </c>
      <c r="H29" s="109"/>
      <c r="I29" s="108">
        <v>3.01</v>
      </c>
      <c r="J29" s="100"/>
      <c r="K29" s="45"/>
      <c r="L29" s="45">
        <v>1</v>
      </c>
      <c r="M29" s="112">
        <v>1</v>
      </c>
      <c r="N29" s="94"/>
      <c r="O29" s="160"/>
      <c r="P29" s="116"/>
      <c r="Q29" s="101"/>
      <c r="R29" s="99"/>
      <c r="S29" s="95"/>
      <c r="T29" s="96"/>
      <c r="U29" s="96"/>
      <c r="V29" s="94"/>
      <c r="W29" s="94"/>
      <c r="X29" s="94"/>
      <c r="Y29" s="94"/>
    </row>
    <row r="30" spans="1:25" s="97" customFormat="1" x14ac:dyDescent="0.2">
      <c r="A30" s="113">
        <v>41569.411805555559</v>
      </c>
      <c r="B30" s="107">
        <v>0.41180555555555554</v>
      </c>
      <c r="C30" s="84" t="s">
        <v>70</v>
      </c>
      <c r="D30" s="84">
        <v>11488495</v>
      </c>
      <c r="E30" s="84" t="s">
        <v>19</v>
      </c>
      <c r="G30" s="114">
        <v>3.76</v>
      </c>
      <c r="H30" s="100" t="s">
        <v>14</v>
      </c>
      <c r="I30" s="114">
        <v>3.69</v>
      </c>
      <c r="J30" s="100"/>
      <c r="K30" s="92"/>
      <c r="L30" s="45"/>
      <c r="M30" s="110"/>
      <c r="N30" s="94"/>
      <c r="O30" s="116">
        <f>ABS(G30-G31)</f>
        <v>0.13000000000000034</v>
      </c>
      <c r="P30" s="116">
        <f>ABS(I30-I31)</f>
        <v>9.9999999999997868E-3</v>
      </c>
      <c r="Q30" s="94"/>
      <c r="R30" s="96">
        <f>O30/AVERAGE(G30,G31)*100</f>
        <v>3.3986928104575251</v>
      </c>
      <c r="S30" s="95">
        <f>P30/AVERAGE(I30,I31)*100</f>
        <v>0.27137042062414618</v>
      </c>
      <c r="T30" s="94"/>
      <c r="U30" s="94"/>
      <c r="V30" s="96"/>
    </row>
    <row r="31" spans="1:25" s="97" customFormat="1" x14ac:dyDescent="0.2">
      <c r="A31" s="113">
        <v>41569.412499999999</v>
      </c>
      <c r="B31" s="107">
        <v>0.41250000000000003</v>
      </c>
      <c r="C31" s="84" t="s">
        <v>70</v>
      </c>
      <c r="D31" s="84">
        <v>11488495</v>
      </c>
      <c r="E31" s="84" t="s">
        <v>17</v>
      </c>
      <c r="G31" s="114">
        <v>3.89</v>
      </c>
      <c r="H31" s="100" t="s">
        <v>14</v>
      </c>
      <c r="I31" s="114">
        <v>3.68</v>
      </c>
      <c r="J31" s="100"/>
      <c r="K31" s="45"/>
      <c r="L31" s="45">
        <v>1</v>
      </c>
      <c r="M31" s="115">
        <v>1</v>
      </c>
      <c r="N31" s="94"/>
      <c r="O31" s="116"/>
      <c r="P31" s="160"/>
      <c r="Q31" s="94"/>
      <c r="R31" s="116"/>
      <c r="S31" s="116"/>
      <c r="T31" s="94"/>
      <c r="U31" s="94"/>
      <c r="V31" s="94"/>
    </row>
    <row r="32" spans="1:25" s="97" customFormat="1" x14ac:dyDescent="0.2">
      <c r="A32" s="117">
        <v>41597</v>
      </c>
      <c r="B32" s="118">
        <v>0.37708333333333338</v>
      </c>
      <c r="C32" s="84" t="s">
        <v>70</v>
      </c>
      <c r="D32" s="84">
        <v>11488495</v>
      </c>
      <c r="E32" s="84" t="s">
        <v>19</v>
      </c>
      <c r="G32" s="119">
        <v>3.17</v>
      </c>
      <c r="H32" s="119"/>
      <c r="I32" s="119">
        <v>2.78</v>
      </c>
      <c r="J32" s="100"/>
      <c r="K32" s="45"/>
      <c r="L32" s="45"/>
      <c r="M32" s="110"/>
      <c r="N32" s="94"/>
      <c r="O32" s="116">
        <f>ABS(G32-G33)</f>
        <v>0.12999999999999989</v>
      </c>
      <c r="P32" s="116">
        <f>ABS(I32-I33)</f>
        <v>7.9999999999999627E-2</v>
      </c>
      <c r="Q32" s="101"/>
      <c r="R32" s="96">
        <f>O32/AVERAGE(G32,G33)*100</f>
        <v>4.1867954911433136</v>
      </c>
      <c r="S32" s="95">
        <f>P32/AVERAGE(I32,I33)*100</f>
        <v>2.9197080291970665</v>
      </c>
      <c r="T32" s="96"/>
      <c r="U32" s="96"/>
      <c r="V32" s="94"/>
    </row>
    <row r="33" spans="1:22" s="97" customFormat="1" x14ac:dyDescent="0.2">
      <c r="A33" s="117">
        <v>41597</v>
      </c>
      <c r="B33" s="107">
        <v>0.37777777777777777</v>
      </c>
      <c r="C33" s="84" t="s">
        <v>70</v>
      </c>
      <c r="D33" s="84">
        <v>11488495</v>
      </c>
      <c r="E33" s="84" t="s">
        <v>17</v>
      </c>
      <c r="G33" s="119">
        <v>3.04</v>
      </c>
      <c r="H33" s="119"/>
      <c r="I33" s="120">
        <v>2.7</v>
      </c>
      <c r="J33" s="100"/>
      <c r="K33" s="102"/>
      <c r="L33" s="45">
        <v>1</v>
      </c>
      <c r="M33" s="115">
        <v>1</v>
      </c>
      <c r="N33" s="94"/>
      <c r="O33" s="160"/>
      <c r="P33" s="116"/>
      <c r="Q33" s="94"/>
      <c r="R33" s="116"/>
      <c r="S33" s="174"/>
      <c r="T33" s="111"/>
      <c r="U33" s="94"/>
      <c r="V33" s="94"/>
    </row>
    <row r="34" spans="1:22" s="97" customFormat="1" x14ac:dyDescent="0.2">
      <c r="A34" s="89">
        <v>41645.336111111108</v>
      </c>
      <c r="B34" s="90">
        <v>0.57291666666666663</v>
      </c>
      <c r="C34" s="84" t="s">
        <v>77</v>
      </c>
      <c r="D34" s="103">
        <v>421010121271200</v>
      </c>
      <c r="E34" s="84" t="s">
        <v>19</v>
      </c>
      <c r="G34" s="114">
        <v>1.72</v>
      </c>
      <c r="H34" s="100"/>
      <c r="I34" s="114">
        <v>1.57</v>
      </c>
      <c r="J34" s="100"/>
      <c r="K34" s="92"/>
      <c r="L34" s="45"/>
      <c r="M34" s="112"/>
      <c r="N34" s="94"/>
      <c r="O34" s="116">
        <f>ABS(G34-G35)</f>
        <v>0.17999999999999994</v>
      </c>
      <c r="P34" s="116">
        <f>ABS(I34-I35)</f>
        <v>0.43999999999999972</v>
      </c>
      <c r="Q34" s="101"/>
      <c r="R34" s="96">
        <f>O34/AVERAGE(G34,G35)*100</f>
        <v>9.9447513812154664</v>
      </c>
      <c r="S34" s="176">
        <f>P34/AVERAGE(I34,I35)*100</f>
        <v>24.581005586592163</v>
      </c>
      <c r="T34" s="94"/>
      <c r="U34" s="94"/>
      <c r="V34" s="96"/>
    </row>
    <row r="35" spans="1:22" s="97" customFormat="1" x14ac:dyDescent="0.2">
      <c r="A35" s="89">
        <v>41645.336111111108</v>
      </c>
      <c r="B35" s="90">
        <v>0.57361111111111118</v>
      </c>
      <c r="C35" s="84" t="s">
        <v>77</v>
      </c>
      <c r="D35" s="103">
        <v>421010121271200</v>
      </c>
      <c r="E35" s="84" t="s">
        <v>17</v>
      </c>
      <c r="G35" s="121">
        <v>1.9</v>
      </c>
      <c r="H35" s="100"/>
      <c r="I35" s="114">
        <v>2.0099999999999998</v>
      </c>
      <c r="J35" s="100"/>
      <c r="K35" s="45"/>
      <c r="L35" s="45">
        <v>1</v>
      </c>
      <c r="M35" s="115">
        <v>1</v>
      </c>
      <c r="N35" s="94"/>
      <c r="O35" s="116"/>
      <c r="P35" s="160"/>
      <c r="Q35" s="94"/>
      <c r="R35" s="116"/>
      <c r="S35" s="174"/>
      <c r="T35" s="94"/>
      <c r="U35" s="94"/>
      <c r="V35" s="94"/>
    </row>
    <row r="36" spans="1:22" s="97" customFormat="1" x14ac:dyDescent="0.2">
      <c r="A36" s="122">
        <v>41667</v>
      </c>
      <c r="B36" s="109">
        <v>1137</v>
      </c>
      <c r="C36" s="26" t="s">
        <v>88</v>
      </c>
      <c r="D36" s="123">
        <v>11509200</v>
      </c>
      <c r="E36" s="124" t="s">
        <v>19</v>
      </c>
      <c r="F36" s="125"/>
      <c r="G36" s="114">
        <v>3.46</v>
      </c>
      <c r="H36" s="100"/>
      <c r="I36" s="114">
        <v>3.18</v>
      </c>
      <c r="J36" s="100"/>
      <c r="K36" s="45"/>
      <c r="L36" s="45"/>
      <c r="M36" s="110"/>
      <c r="N36" s="94"/>
      <c r="O36" s="116">
        <f>ABS(G36-G37)</f>
        <v>8.0000000000000071E-2</v>
      </c>
      <c r="P36" s="116">
        <f>ABS(I36-I37)</f>
        <v>0.16000000000000014</v>
      </c>
      <c r="Q36" s="101"/>
      <c r="R36" s="96">
        <f>O36/AVERAGE(G36,G37)*100</f>
        <v>2.2857142857142878</v>
      </c>
      <c r="S36" s="95">
        <f>P36/AVERAGE(I36,I37)*100</f>
        <v>5.1612903225806495</v>
      </c>
      <c r="T36" s="96"/>
      <c r="U36" s="96"/>
      <c r="V36" s="94"/>
    </row>
    <row r="37" spans="1:22" s="97" customFormat="1" x14ac:dyDescent="0.2">
      <c r="A37" s="122">
        <v>41667</v>
      </c>
      <c r="B37" s="126">
        <v>1138</v>
      </c>
      <c r="C37" s="26" t="s">
        <v>88</v>
      </c>
      <c r="D37" s="123">
        <v>11509200</v>
      </c>
      <c r="E37" s="124" t="s">
        <v>17</v>
      </c>
      <c r="F37" s="125"/>
      <c r="G37" s="114">
        <v>3.54</v>
      </c>
      <c r="H37" s="100"/>
      <c r="I37" s="114">
        <v>3.02</v>
      </c>
      <c r="J37" s="100"/>
      <c r="K37" s="102"/>
      <c r="L37" s="45">
        <v>1</v>
      </c>
      <c r="M37" s="115">
        <v>1</v>
      </c>
      <c r="N37" s="94"/>
      <c r="O37" s="160"/>
      <c r="P37" s="116"/>
      <c r="Q37" s="94"/>
      <c r="R37" s="174"/>
      <c r="S37" s="116"/>
      <c r="T37" s="111"/>
      <c r="U37" s="94"/>
      <c r="V37" s="94"/>
    </row>
    <row r="38" spans="1:22" s="97" customFormat="1" x14ac:dyDescent="0.2">
      <c r="A38" s="127">
        <v>41695</v>
      </c>
      <c r="B38" s="128">
        <v>0.48472222222222222</v>
      </c>
      <c r="C38" s="26" t="s">
        <v>88</v>
      </c>
      <c r="D38" s="123">
        <v>11509200</v>
      </c>
      <c r="E38" s="124" t="s">
        <v>19</v>
      </c>
      <c r="G38" s="129">
        <v>7.59</v>
      </c>
      <c r="H38" s="130"/>
      <c r="I38" s="129">
        <v>5.89</v>
      </c>
      <c r="J38" s="100"/>
      <c r="K38" s="92"/>
      <c r="L38" s="45"/>
      <c r="M38" s="112"/>
      <c r="N38" s="94"/>
      <c r="O38" s="116">
        <f>ABS(G38-G39)</f>
        <v>0.96999999999999975</v>
      </c>
      <c r="P38" s="116">
        <f>ABS(I38-I39)</f>
        <v>0.22000000000000064</v>
      </c>
      <c r="Q38" s="101"/>
      <c r="R38" s="177">
        <f>O38/AVERAGE(G38,G39)*100</f>
        <v>13.652357494722022</v>
      </c>
      <c r="S38" s="95">
        <f>P38/AVERAGE(I38,I39)*100</f>
        <v>3.6666666666666772</v>
      </c>
      <c r="T38" s="94"/>
      <c r="U38" s="94"/>
      <c r="V38" s="96"/>
    </row>
    <row r="39" spans="1:22" s="97" customFormat="1" x14ac:dyDescent="0.2">
      <c r="A39" s="127">
        <v>41695</v>
      </c>
      <c r="B39" s="128">
        <v>0.48541666666666666</v>
      </c>
      <c r="C39" s="26" t="s">
        <v>88</v>
      </c>
      <c r="D39" s="123">
        <v>11509200</v>
      </c>
      <c r="E39" s="124" t="s">
        <v>17</v>
      </c>
      <c r="G39" s="129">
        <v>6.62</v>
      </c>
      <c r="H39" s="130"/>
      <c r="I39" s="129">
        <v>6.11</v>
      </c>
      <c r="J39" s="100"/>
      <c r="K39" s="94"/>
      <c r="L39" s="47">
        <v>1</v>
      </c>
      <c r="M39" s="26">
        <v>1</v>
      </c>
      <c r="N39" s="94"/>
      <c r="O39" s="116"/>
      <c r="P39" s="116"/>
      <c r="Q39" s="94"/>
      <c r="R39" s="174"/>
      <c r="S39" s="116"/>
      <c r="T39" s="94"/>
      <c r="U39" s="94"/>
      <c r="V39" s="94"/>
    </row>
    <row r="40" spans="1:22" s="97" customFormat="1" x14ac:dyDescent="0.2">
      <c r="A40" s="127">
        <v>41723</v>
      </c>
      <c r="B40" s="128">
        <v>0.47500000000000003</v>
      </c>
      <c r="C40" s="26" t="s">
        <v>88</v>
      </c>
      <c r="D40" s="123">
        <v>11509200</v>
      </c>
      <c r="E40" s="124" t="s">
        <v>19</v>
      </c>
      <c r="G40" s="114">
        <v>4.41</v>
      </c>
      <c r="H40" s="100"/>
      <c r="I40" s="114">
        <v>3.68</v>
      </c>
      <c r="J40" s="100"/>
      <c r="K40" s="45"/>
      <c r="L40" s="45"/>
      <c r="M40" s="110"/>
      <c r="N40" s="94"/>
      <c r="O40" s="116">
        <f>ABS(G40-G41)</f>
        <v>0.21999999999999975</v>
      </c>
      <c r="P40" s="116">
        <f>ABS(I40-I41)</f>
        <v>0.31000000000000005</v>
      </c>
      <c r="Q40" s="101"/>
      <c r="R40" s="96">
        <f>O40/AVERAGE(G40,G41)*100</f>
        <v>5.1162790697674358</v>
      </c>
      <c r="S40" s="95">
        <f>P40/AVERAGE(I40,I41)*100</f>
        <v>8.0834419817470682</v>
      </c>
      <c r="T40" s="96"/>
      <c r="U40" s="96"/>
      <c r="V40" s="94"/>
    </row>
    <row r="41" spans="1:22" s="97" customFormat="1" x14ac:dyDescent="0.2">
      <c r="A41" s="127">
        <v>41723</v>
      </c>
      <c r="B41" s="128">
        <v>0.47569444444444442</v>
      </c>
      <c r="C41" s="26" t="s">
        <v>88</v>
      </c>
      <c r="D41" s="123">
        <v>11509200</v>
      </c>
      <c r="E41" s="124" t="s">
        <v>17</v>
      </c>
      <c r="G41" s="114">
        <v>4.1900000000000004</v>
      </c>
      <c r="H41" s="100"/>
      <c r="I41" s="114">
        <v>3.99</v>
      </c>
      <c r="J41" s="100"/>
      <c r="K41" s="102"/>
      <c r="L41" s="45">
        <v>1</v>
      </c>
      <c r="M41" s="115">
        <v>1</v>
      </c>
      <c r="N41" s="94"/>
      <c r="O41" s="98"/>
      <c r="P41" s="94"/>
      <c r="Q41" s="94"/>
      <c r="R41" s="116"/>
      <c r="S41" s="94"/>
      <c r="T41" s="111"/>
      <c r="U41" s="94"/>
      <c r="V41" s="94"/>
    </row>
    <row r="42" spans="1:22" s="97" customFormat="1" x14ac:dyDescent="0.2">
      <c r="A42" s="166">
        <v>41751</v>
      </c>
      <c r="B42" s="157">
        <v>0.50069444444444444</v>
      </c>
      <c r="C42" s="26" t="s">
        <v>88</v>
      </c>
      <c r="D42" s="26">
        <v>11509200</v>
      </c>
      <c r="E42" s="84" t="s">
        <v>19</v>
      </c>
      <c r="G42" s="205">
        <v>2.57</v>
      </c>
      <c r="H42" s="206" t="s">
        <v>14</v>
      </c>
      <c r="I42" s="205">
        <v>1.99</v>
      </c>
      <c r="J42" s="91"/>
      <c r="K42" s="92"/>
      <c r="L42" s="45"/>
      <c r="M42" s="112"/>
      <c r="N42" s="94"/>
      <c r="O42" s="116">
        <f>ABS(G42-G43)</f>
        <v>0.31000000000000005</v>
      </c>
      <c r="P42" s="116">
        <f>ABS(I42-I43)</f>
        <v>3.0000000000000027E-2</v>
      </c>
      <c r="Q42" s="101"/>
      <c r="R42" s="96">
        <f>O42/AVERAGE(G42,G43)*100</f>
        <v>11.376146788990829</v>
      </c>
      <c r="S42" s="95">
        <f>P42/AVERAGE(I42,I43)*100</f>
        <v>1.5189873417721533</v>
      </c>
      <c r="T42" s="94"/>
      <c r="U42" s="94"/>
      <c r="V42" s="94"/>
    </row>
    <row r="43" spans="1:22" s="97" customFormat="1" x14ac:dyDescent="0.2">
      <c r="A43" s="166">
        <v>41751</v>
      </c>
      <c r="B43" s="157">
        <v>0.50138888888888888</v>
      </c>
      <c r="C43" s="26" t="s">
        <v>88</v>
      </c>
      <c r="D43" s="26">
        <v>11509200</v>
      </c>
      <c r="E43" s="84" t="s">
        <v>17</v>
      </c>
      <c r="G43" s="205">
        <v>2.88</v>
      </c>
      <c r="H43" s="206" t="s">
        <v>14</v>
      </c>
      <c r="I43" s="205">
        <v>1.96</v>
      </c>
      <c r="J43" s="91"/>
      <c r="L43" s="45">
        <v>1</v>
      </c>
      <c r="M43" s="115">
        <v>1</v>
      </c>
      <c r="T43" s="94"/>
      <c r="U43" s="94"/>
      <c r="V43" s="94"/>
    </row>
    <row r="44" spans="1:22" s="97" customFormat="1" x14ac:dyDescent="0.2">
      <c r="A44" s="166">
        <v>41778</v>
      </c>
      <c r="B44" s="157">
        <v>0.3972222222222222</v>
      </c>
      <c r="C44" s="84" t="s">
        <v>75</v>
      </c>
      <c r="D44" s="84">
        <v>11509105</v>
      </c>
      <c r="E44" s="84" t="s">
        <v>19</v>
      </c>
      <c r="G44" s="114">
        <v>2.36</v>
      </c>
      <c r="H44" s="100" t="s">
        <v>14</v>
      </c>
      <c r="I44" s="121">
        <v>1.8</v>
      </c>
      <c r="J44" s="91"/>
      <c r="O44" s="116">
        <f>ABS(G44-G45)</f>
        <v>0.45999999999999996</v>
      </c>
      <c r="P44" s="116">
        <f>ABS(I44-I45)</f>
        <v>0.19999999999999996</v>
      </c>
      <c r="R44" s="96">
        <f>O44/AVERAGE(G44,G45)*100</f>
        <v>17.760617760617762</v>
      </c>
      <c r="S44" s="95">
        <f>P44/AVERAGE(I44,I45)*100</f>
        <v>10.526315789473681</v>
      </c>
      <c r="T44" s="94"/>
      <c r="U44" s="94"/>
      <c r="V44" s="94"/>
    </row>
    <row r="45" spans="1:22" s="97" customFormat="1" x14ac:dyDescent="0.2">
      <c r="A45" s="166">
        <v>41778</v>
      </c>
      <c r="B45" s="157">
        <v>0.3979166666666667</v>
      </c>
      <c r="C45" s="84" t="s">
        <v>75</v>
      </c>
      <c r="D45" s="84">
        <v>11509105</v>
      </c>
      <c r="E45" s="84" t="s">
        <v>17</v>
      </c>
      <c r="G45" s="114">
        <v>2.82</v>
      </c>
      <c r="H45" s="100" t="s">
        <v>14</v>
      </c>
      <c r="I45" s="121">
        <v>2</v>
      </c>
      <c r="J45" s="91"/>
      <c r="L45" s="45">
        <v>1</v>
      </c>
      <c r="M45" s="115">
        <v>1</v>
      </c>
      <c r="T45" s="94"/>
      <c r="U45" s="94"/>
      <c r="V45" s="94"/>
    </row>
    <row r="46" spans="1:22" s="97" customFormat="1" x14ac:dyDescent="0.2">
      <c r="A46" s="166">
        <v>41779</v>
      </c>
      <c r="B46" s="157">
        <v>0.49583333333333335</v>
      </c>
      <c r="C46" s="26" t="s">
        <v>88</v>
      </c>
      <c r="D46" s="26">
        <v>11509200</v>
      </c>
      <c r="E46" s="124" t="s">
        <v>19</v>
      </c>
      <c r="G46" s="114">
        <v>3.27</v>
      </c>
      <c r="H46" s="100" t="s">
        <v>14</v>
      </c>
      <c r="I46" s="114">
        <v>2.74</v>
      </c>
      <c r="J46" s="91"/>
      <c r="K46" s="94"/>
      <c r="L46" s="47"/>
      <c r="M46" s="85"/>
      <c r="N46" s="94"/>
      <c r="O46" s="116">
        <f>ABS(G46-G47)</f>
        <v>1.0000000000000231E-2</v>
      </c>
      <c r="P46" s="116">
        <f>ABS(I46-I47)</f>
        <v>3.9999999999999591E-2</v>
      </c>
      <c r="Q46" s="94"/>
      <c r="R46" s="96">
        <f>O46/AVERAGE(G46,G47)*100</f>
        <v>0.30627871362940984</v>
      </c>
      <c r="S46" s="95">
        <f>P46/AVERAGE(I46,I47)*100</f>
        <v>1.4492753623188259</v>
      </c>
      <c r="T46" s="94"/>
      <c r="U46" s="94"/>
      <c r="V46" s="94"/>
    </row>
    <row r="47" spans="1:22" s="97" customFormat="1" x14ac:dyDescent="0.2">
      <c r="A47" s="166">
        <v>41779</v>
      </c>
      <c r="B47" s="157">
        <v>0.49652777777777773</v>
      </c>
      <c r="C47" s="26" t="s">
        <v>88</v>
      </c>
      <c r="D47" s="26">
        <v>11509200</v>
      </c>
      <c r="E47" s="124" t="s">
        <v>17</v>
      </c>
      <c r="G47" s="114">
        <v>3.26</v>
      </c>
      <c r="H47" s="100" t="s">
        <v>14</v>
      </c>
      <c r="I47" s="114">
        <v>2.78</v>
      </c>
      <c r="J47" s="91"/>
      <c r="K47" s="92"/>
      <c r="L47" s="45">
        <v>1</v>
      </c>
      <c r="M47" s="115">
        <v>1</v>
      </c>
      <c r="N47" s="94"/>
      <c r="O47" s="94"/>
      <c r="P47" s="94"/>
      <c r="Q47" s="133"/>
      <c r="R47" s="116"/>
      <c r="S47" s="133"/>
      <c r="T47" s="133"/>
      <c r="U47" s="94"/>
      <c r="V47" s="94"/>
    </row>
    <row r="48" spans="1:22" s="97" customFormat="1" x14ac:dyDescent="0.2">
      <c r="A48" s="166">
        <v>41779</v>
      </c>
      <c r="B48" s="157">
        <v>0.40416666666666662</v>
      </c>
      <c r="C48" s="84" t="s">
        <v>70</v>
      </c>
      <c r="D48" s="84">
        <v>11488495</v>
      </c>
      <c r="E48" s="84" t="s">
        <v>19</v>
      </c>
      <c r="G48" s="114">
        <v>5.76</v>
      </c>
      <c r="H48" s="100" t="s">
        <v>14</v>
      </c>
      <c r="I48" s="114">
        <v>4.78</v>
      </c>
      <c r="J48" s="91"/>
      <c r="K48" s="92"/>
      <c r="L48" s="47"/>
      <c r="M48" s="85"/>
      <c r="N48" s="94"/>
      <c r="O48" s="116">
        <f>ABS(G48-G49)</f>
        <v>7.0000000000000284E-2</v>
      </c>
      <c r="P48" s="116">
        <f>ABS(I48-I49)</f>
        <v>0.71999999999999975</v>
      </c>
      <c r="Q48" s="133"/>
      <c r="R48" s="96">
        <f>O48/AVERAGE(G48,G49)*100</f>
        <v>1.2079378774805916</v>
      </c>
      <c r="S48" s="95">
        <f>P48/AVERAGE(I48,I49)*100</f>
        <v>14.00778210116731</v>
      </c>
      <c r="T48" s="133"/>
      <c r="U48" s="94"/>
      <c r="V48" s="94"/>
    </row>
    <row r="49" spans="1:29" s="97" customFormat="1" x14ac:dyDescent="0.2">
      <c r="A49" s="166">
        <v>41779</v>
      </c>
      <c r="B49" s="157">
        <v>0.40486111111111112</v>
      </c>
      <c r="C49" s="84" t="s">
        <v>70</v>
      </c>
      <c r="D49" s="84">
        <v>11488495</v>
      </c>
      <c r="E49" s="84" t="s">
        <v>17</v>
      </c>
      <c r="G49" s="114">
        <v>5.83</v>
      </c>
      <c r="H49" s="100" t="s">
        <v>14</v>
      </c>
      <c r="I49" s="121">
        <v>5.5</v>
      </c>
      <c r="J49" s="91"/>
      <c r="K49" s="92"/>
      <c r="L49" s="45">
        <v>1</v>
      </c>
      <c r="M49" s="115">
        <v>1</v>
      </c>
      <c r="N49" s="94"/>
      <c r="O49" s="94"/>
      <c r="P49" s="94"/>
      <c r="Q49" s="133"/>
      <c r="R49" s="116"/>
      <c r="S49" s="133"/>
      <c r="T49" s="133"/>
      <c r="U49" s="94"/>
      <c r="V49" s="94"/>
    </row>
    <row r="50" spans="1:29" s="97" customFormat="1" x14ac:dyDescent="0.2">
      <c r="A50" s="166">
        <v>41780</v>
      </c>
      <c r="B50" s="157">
        <v>0.3888888888888889</v>
      </c>
      <c r="C50" s="84" t="s">
        <v>113</v>
      </c>
      <c r="D50" s="103">
        <v>421114121080100</v>
      </c>
      <c r="E50" s="84" t="s">
        <v>19</v>
      </c>
      <c r="G50" s="129">
        <v>1.33</v>
      </c>
      <c r="H50" s="130" t="s">
        <v>14</v>
      </c>
      <c r="I50" s="129">
        <v>0.97</v>
      </c>
      <c r="J50" s="91"/>
      <c r="K50" s="92"/>
      <c r="L50" s="47"/>
      <c r="M50" s="85"/>
      <c r="N50" s="94"/>
      <c r="O50" s="116">
        <f>ABS(G50-G51)</f>
        <v>9.000000000000008E-2</v>
      </c>
      <c r="P50" s="116">
        <f>ABS(I50-I51)</f>
        <v>1.0000000000000009E-2</v>
      </c>
      <c r="Q50" s="133"/>
      <c r="R50" s="96">
        <f>O50/AVERAGE(G50,G51)*100</f>
        <v>7.0038910505836629</v>
      </c>
      <c r="S50" s="95">
        <f>P50/AVERAGE(I50,I51)*100</f>
        <v>1.0362694300518145</v>
      </c>
      <c r="T50" s="133"/>
      <c r="U50" s="94"/>
      <c r="V50" s="94"/>
    </row>
    <row r="51" spans="1:29" s="97" customFormat="1" x14ac:dyDescent="0.2">
      <c r="A51" s="166">
        <v>41780</v>
      </c>
      <c r="B51" s="157">
        <v>0.38958333333333334</v>
      </c>
      <c r="C51" s="84" t="s">
        <v>113</v>
      </c>
      <c r="D51" s="103">
        <v>421114121080100</v>
      </c>
      <c r="E51" s="84" t="s">
        <v>17</v>
      </c>
      <c r="G51" s="129">
        <v>1.24</v>
      </c>
      <c r="H51" s="130" t="s">
        <v>14</v>
      </c>
      <c r="I51" s="129">
        <v>0.96</v>
      </c>
      <c r="J51" s="91"/>
      <c r="K51" s="92"/>
      <c r="L51" s="45">
        <v>1</v>
      </c>
      <c r="M51" s="115">
        <v>1</v>
      </c>
      <c r="N51" s="94"/>
      <c r="O51" s="94"/>
      <c r="P51" s="94"/>
      <c r="Q51" s="133"/>
      <c r="R51" s="116"/>
      <c r="S51" s="133"/>
      <c r="T51" s="133"/>
      <c r="U51" s="94"/>
      <c r="V51" s="94"/>
    </row>
    <row r="52" spans="1:29" ht="15" x14ac:dyDescent="0.2">
      <c r="A52" s="166">
        <v>41807</v>
      </c>
      <c r="B52" s="157">
        <v>0.54236111111111118</v>
      </c>
      <c r="C52" s="26" t="s">
        <v>88</v>
      </c>
      <c r="D52" s="26">
        <v>11509200</v>
      </c>
      <c r="E52" s="124" t="s">
        <v>19</v>
      </c>
      <c r="F52" s="65"/>
      <c r="G52" s="129">
        <v>11.1</v>
      </c>
      <c r="H52" s="130" t="s">
        <v>14</v>
      </c>
      <c r="I52" s="129">
        <v>7.44</v>
      </c>
      <c r="J52" s="13"/>
      <c r="K52" s="14"/>
      <c r="O52" s="116">
        <f>ABS(G52-G53)</f>
        <v>2.3100000000000005</v>
      </c>
      <c r="P52" s="116">
        <f>ABS(I52-I53)</f>
        <v>3.1599999999999993</v>
      </c>
      <c r="R52" s="96">
        <f>O52/AVERAGE(G52,G53)*100</f>
        <v>23.227752639517348</v>
      </c>
      <c r="S52" s="95">
        <f>P52/AVERAGE(I52,I53)*100</f>
        <v>35.033259423503324</v>
      </c>
      <c r="W52" s="11"/>
      <c r="X52" s="11"/>
      <c r="Y52" s="11"/>
      <c r="Z52" s="11"/>
      <c r="AA52" s="11"/>
      <c r="AB52" s="11"/>
      <c r="AC52" s="11"/>
    </row>
    <row r="53" spans="1:29" ht="15" x14ac:dyDescent="0.2">
      <c r="A53" s="166">
        <v>41807</v>
      </c>
      <c r="B53" s="147">
        <v>0.54305555555555551</v>
      </c>
      <c r="C53" s="26" t="s">
        <v>88</v>
      </c>
      <c r="D53" s="26">
        <v>11509200</v>
      </c>
      <c r="E53" s="124" t="s">
        <v>17</v>
      </c>
      <c r="F53" s="65"/>
      <c r="G53" s="129">
        <v>8.7899999999999991</v>
      </c>
      <c r="H53" s="130" t="s">
        <v>14</v>
      </c>
      <c r="I53" s="129">
        <v>10.6</v>
      </c>
      <c r="J53" s="13"/>
      <c r="K53" s="12"/>
      <c r="L53" s="45">
        <v>1</v>
      </c>
      <c r="M53" s="115">
        <v>1</v>
      </c>
      <c r="W53" s="11"/>
      <c r="X53" s="11"/>
      <c r="Y53" s="11"/>
      <c r="Z53" s="11"/>
      <c r="AA53" s="11"/>
      <c r="AB53" s="11"/>
      <c r="AC53" s="11"/>
    </row>
    <row r="54" spans="1:29" ht="15" x14ac:dyDescent="0.2">
      <c r="A54" s="82">
        <v>41863</v>
      </c>
      <c r="B54" s="147">
        <v>0.57361111111111118</v>
      </c>
      <c r="C54" s="26" t="s">
        <v>112</v>
      </c>
      <c r="D54" s="26">
        <v>11486990</v>
      </c>
      <c r="E54" s="124" t="s">
        <v>19</v>
      </c>
      <c r="F54" s="65"/>
      <c r="G54" s="114">
        <v>9.27</v>
      </c>
      <c r="H54" s="100" t="s">
        <v>14</v>
      </c>
      <c r="I54" s="114">
        <v>7.86</v>
      </c>
      <c r="J54" s="13"/>
      <c r="K54" s="12"/>
      <c r="O54" s="116">
        <f>ABS(G54-G55)</f>
        <v>1.1300000000000008</v>
      </c>
      <c r="P54" s="116">
        <f>ABS(I54-I55)</f>
        <v>2.9999999999999361E-2</v>
      </c>
      <c r="Q54" s="15"/>
      <c r="R54" s="96">
        <f>O54/AVERAGE(G54,G55)*100</f>
        <v>11.489578037620749</v>
      </c>
      <c r="S54" s="95">
        <f>P54/AVERAGE(I54,I55)*100</f>
        <v>0.38095238095237283</v>
      </c>
      <c r="W54" s="11"/>
      <c r="X54" s="11"/>
      <c r="Y54" s="11"/>
      <c r="Z54" s="11"/>
      <c r="AA54" s="11"/>
      <c r="AB54" s="11"/>
      <c r="AC54" s="11"/>
    </row>
    <row r="55" spans="1:29" ht="15" x14ac:dyDescent="0.2">
      <c r="A55" s="82">
        <v>41863</v>
      </c>
      <c r="B55" s="147">
        <v>0.57430555555555551</v>
      </c>
      <c r="C55" s="26" t="s">
        <v>112</v>
      </c>
      <c r="D55" s="26">
        <v>11486990</v>
      </c>
      <c r="E55" s="124" t="s">
        <v>17</v>
      </c>
      <c r="F55" s="65"/>
      <c r="G55" s="114">
        <v>10.4</v>
      </c>
      <c r="H55" s="100" t="s">
        <v>14</v>
      </c>
      <c r="I55" s="114">
        <v>7.89</v>
      </c>
      <c r="J55" s="13"/>
      <c r="K55" s="16"/>
      <c r="L55" s="45">
        <v>1</v>
      </c>
      <c r="M55" s="115">
        <v>1</v>
      </c>
      <c r="U55" s="15"/>
      <c r="V55" s="15"/>
      <c r="W55" s="11"/>
      <c r="X55" s="11"/>
      <c r="Y55" s="11"/>
      <c r="Z55" s="11"/>
      <c r="AA55" s="11"/>
      <c r="AB55" s="11"/>
      <c r="AC55" s="11"/>
    </row>
    <row r="56" spans="1:29" ht="15" x14ac:dyDescent="0.2">
      <c r="A56" s="143">
        <v>41891</v>
      </c>
      <c r="B56" s="118">
        <v>0.57152777777777775</v>
      </c>
      <c r="C56" s="26" t="s">
        <v>112</v>
      </c>
      <c r="D56" s="26">
        <v>11486990</v>
      </c>
      <c r="E56" s="84" t="s">
        <v>19</v>
      </c>
      <c r="F56" s="65"/>
      <c r="G56" s="129">
        <v>3.02</v>
      </c>
      <c r="H56" s="130" t="s">
        <v>14</v>
      </c>
      <c r="I56" s="207">
        <v>2.2999999999999998</v>
      </c>
      <c r="K56" s="15"/>
      <c r="L56" s="69"/>
      <c r="M56" s="70"/>
      <c r="N56" s="15"/>
      <c r="O56" s="116">
        <f>ABS(G56-G57)</f>
        <v>0.12000000000000011</v>
      </c>
      <c r="P56" s="116">
        <f>ABS(I56-I57)</f>
        <v>0.14000000000000012</v>
      </c>
      <c r="Q56" s="15"/>
      <c r="R56" s="96">
        <f>O56/AVERAGE(G56,G57)*100</f>
        <v>3.8961038961038996</v>
      </c>
      <c r="S56" s="95">
        <f>P56/AVERAGE(I56,I57)*100</f>
        <v>5.9071729957805958</v>
      </c>
      <c r="T56" s="54"/>
      <c r="U56" s="54"/>
      <c r="V56" s="54"/>
      <c r="W56" s="11"/>
      <c r="X56" s="11"/>
      <c r="Y56" s="11"/>
      <c r="Z56" s="11"/>
      <c r="AA56" s="11"/>
      <c r="AB56" s="11"/>
      <c r="AC56" s="11"/>
    </row>
    <row r="57" spans="1:29" ht="15" x14ac:dyDescent="0.2">
      <c r="A57" s="143">
        <v>41891</v>
      </c>
      <c r="B57" s="199">
        <v>0.57222222222222219</v>
      </c>
      <c r="C57" s="26" t="s">
        <v>112</v>
      </c>
      <c r="D57" s="26">
        <v>11486990</v>
      </c>
      <c r="E57" s="84" t="s">
        <v>17</v>
      </c>
      <c r="F57" s="65"/>
      <c r="G57" s="129">
        <v>3.14</v>
      </c>
      <c r="H57" s="130" t="s">
        <v>14</v>
      </c>
      <c r="I57" s="129">
        <v>2.44</v>
      </c>
      <c r="L57" s="45">
        <v>1</v>
      </c>
      <c r="M57" s="115">
        <v>1</v>
      </c>
      <c r="W57" s="11"/>
      <c r="X57" s="11"/>
      <c r="Y57" s="11"/>
      <c r="Z57" s="11"/>
      <c r="AA57" s="11"/>
      <c r="AB57" s="11"/>
      <c r="AC57" s="11"/>
    </row>
    <row r="58" spans="1:29" ht="15" x14ac:dyDescent="0.2">
      <c r="A58" s="197">
        <v>41920</v>
      </c>
      <c r="B58" s="200">
        <v>0.57291666666666663</v>
      </c>
      <c r="C58" s="26" t="s">
        <v>112</v>
      </c>
      <c r="D58" s="26">
        <v>11486990</v>
      </c>
      <c r="E58" s="124" t="s">
        <v>19</v>
      </c>
      <c r="F58" s="65"/>
      <c r="G58" s="129">
        <v>4.57</v>
      </c>
      <c r="H58" s="130" t="s">
        <v>14</v>
      </c>
      <c r="I58" s="129">
        <v>3.98</v>
      </c>
      <c r="J58" s="8"/>
      <c r="K58" s="12"/>
      <c r="O58" s="116">
        <f>ABS(G58-G59)</f>
        <v>8.0000000000000071E-2</v>
      </c>
      <c r="P58" s="116">
        <f>ABS(I58-I59)</f>
        <v>0.11999999999999966</v>
      </c>
      <c r="R58" s="96">
        <f>O58/AVERAGE(G58,G59)*100</f>
        <v>1.766004415011039</v>
      </c>
      <c r="S58" s="95">
        <f>P58/AVERAGE(I58,I59)*100</f>
        <v>2.9702970297029618</v>
      </c>
      <c r="U58" s="12"/>
      <c r="V58" s="12"/>
      <c r="W58" s="11"/>
      <c r="X58" s="11"/>
      <c r="Y58" s="11"/>
      <c r="Z58" s="11"/>
      <c r="AA58" s="11"/>
      <c r="AB58" s="11"/>
      <c r="AC58" s="11"/>
    </row>
    <row r="59" spans="1:29" ht="15" x14ac:dyDescent="0.2">
      <c r="A59" s="197">
        <v>41920</v>
      </c>
      <c r="B59" s="200">
        <v>0.57361111111111118</v>
      </c>
      <c r="C59" s="26" t="s">
        <v>112</v>
      </c>
      <c r="D59" s="26">
        <v>11486990</v>
      </c>
      <c r="E59" s="124" t="s">
        <v>17</v>
      </c>
      <c r="F59" s="65"/>
      <c r="G59" s="129">
        <v>4.49</v>
      </c>
      <c r="H59" s="130" t="s">
        <v>14</v>
      </c>
      <c r="I59" s="207">
        <v>4.0999999999999996</v>
      </c>
      <c r="J59" s="8"/>
      <c r="K59" s="14"/>
      <c r="L59" s="45">
        <v>1</v>
      </c>
      <c r="M59" s="115">
        <v>1</v>
      </c>
      <c r="W59" s="11"/>
      <c r="X59" s="11"/>
      <c r="Y59" s="11"/>
      <c r="Z59" s="11"/>
      <c r="AA59" s="11"/>
      <c r="AB59" s="11"/>
      <c r="AC59" s="11"/>
    </row>
    <row r="60" spans="1:29" ht="15" x14ac:dyDescent="0.2">
      <c r="A60" s="197">
        <v>41946</v>
      </c>
      <c r="B60" s="200">
        <v>0.44513888888888892</v>
      </c>
      <c r="C60" s="26" t="s">
        <v>112</v>
      </c>
      <c r="D60" s="26">
        <v>11486990</v>
      </c>
      <c r="E60" s="124" t="s">
        <v>19</v>
      </c>
      <c r="F60" s="65"/>
      <c r="G60" s="129">
        <v>2.75</v>
      </c>
      <c r="H60" s="130" t="s">
        <v>14</v>
      </c>
      <c r="I60" s="129">
        <v>2.54</v>
      </c>
      <c r="J60" s="8"/>
      <c r="K60" s="14"/>
      <c r="O60" s="116">
        <f>ABS(G60-G61)</f>
        <v>8.0000000000000071E-2</v>
      </c>
      <c r="P60" s="116">
        <f>ABS(I60-I61)</f>
        <v>0.16000000000000014</v>
      </c>
      <c r="R60" s="96">
        <f>O60/AVERAGE(G60,G61)*100</f>
        <v>2.9520295202952056</v>
      </c>
      <c r="S60" s="95">
        <f>P60/AVERAGE(I60,I61)*100</f>
        <v>6.5040650406504126</v>
      </c>
      <c r="W60" s="11"/>
      <c r="X60" s="11"/>
      <c r="Y60" s="11"/>
      <c r="Z60" s="11"/>
      <c r="AA60" s="11"/>
      <c r="AB60" s="11"/>
      <c r="AC60" s="11"/>
    </row>
    <row r="61" spans="1:29" ht="15" x14ac:dyDescent="0.2">
      <c r="A61" s="197">
        <v>41946</v>
      </c>
      <c r="B61" s="200">
        <v>0.4458333333333333</v>
      </c>
      <c r="C61" s="26" t="s">
        <v>112</v>
      </c>
      <c r="D61" s="26">
        <v>11486990</v>
      </c>
      <c r="E61" s="124" t="s">
        <v>17</v>
      </c>
      <c r="F61" s="65"/>
      <c r="G61" s="129">
        <v>2.67</v>
      </c>
      <c r="H61" s="130" t="s">
        <v>14</v>
      </c>
      <c r="I61" s="129">
        <v>2.38</v>
      </c>
      <c r="J61" s="8"/>
      <c r="K61" s="12"/>
      <c r="L61" s="45">
        <v>1</v>
      </c>
      <c r="M61" s="115">
        <v>1</v>
      </c>
      <c r="W61" s="11"/>
      <c r="X61" s="11"/>
      <c r="Y61" s="11"/>
      <c r="Z61" s="11"/>
      <c r="AA61" s="11"/>
      <c r="AB61" s="11"/>
      <c r="AC61" s="11"/>
    </row>
    <row r="62" spans="1:29" x14ac:dyDescent="0.2">
      <c r="A62" s="198">
        <v>41974</v>
      </c>
      <c r="B62" s="199">
        <v>0.4465277777777778</v>
      </c>
      <c r="C62" s="26" t="s">
        <v>112</v>
      </c>
      <c r="D62" s="26">
        <v>11486990</v>
      </c>
      <c r="E62" s="124" t="s">
        <v>19</v>
      </c>
      <c r="F62" s="7"/>
      <c r="G62" s="114">
        <v>2.67</v>
      </c>
      <c r="H62" s="100" t="s">
        <v>14</v>
      </c>
      <c r="I62" s="114">
        <v>2.04</v>
      </c>
      <c r="J62" s="13"/>
      <c r="O62" s="116">
        <f>ABS(G62-G63)</f>
        <v>0.33999999999999986</v>
      </c>
      <c r="P62" s="116">
        <f>ABS(I62-I63)</f>
        <v>0.12000000000000011</v>
      </c>
      <c r="R62" s="96">
        <f>O62/AVERAGE(G62,G63)*100</f>
        <v>13.599999999999996</v>
      </c>
      <c r="S62" s="95">
        <f>P62/AVERAGE(I62,I63)*100</f>
        <v>5.7142857142857189</v>
      </c>
      <c r="W62" s="11"/>
      <c r="X62" s="11"/>
      <c r="Y62" s="11"/>
      <c r="Z62" s="11"/>
      <c r="AA62" s="11"/>
      <c r="AB62" s="11"/>
      <c r="AC62" s="11"/>
    </row>
    <row r="63" spans="1:29" ht="15" x14ac:dyDescent="0.2">
      <c r="A63" s="198">
        <v>41974</v>
      </c>
      <c r="B63" s="199">
        <v>0.44722222222222219</v>
      </c>
      <c r="C63" s="26" t="s">
        <v>112</v>
      </c>
      <c r="D63" s="26">
        <v>11486990</v>
      </c>
      <c r="E63" s="124" t="s">
        <v>17</v>
      </c>
      <c r="F63" s="66"/>
      <c r="G63" s="114">
        <v>2.33</v>
      </c>
      <c r="H63" s="100" t="s">
        <v>14</v>
      </c>
      <c r="I63" s="114">
        <v>2.16</v>
      </c>
      <c r="J63" s="13"/>
      <c r="K63" s="12"/>
      <c r="L63" s="45">
        <v>1</v>
      </c>
      <c r="M63" s="115">
        <v>1</v>
      </c>
      <c r="W63" s="11"/>
      <c r="X63" s="11"/>
      <c r="Y63" s="11"/>
      <c r="Z63" s="11"/>
      <c r="AA63" s="11"/>
      <c r="AB63" s="11"/>
      <c r="AC63" s="11"/>
    </row>
    <row r="64" spans="1:29" ht="15" x14ac:dyDescent="0.2">
      <c r="A64" s="198">
        <v>41988</v>
      </c>
      <c r="B64" s="199">
        <v>0.38958333333333334</v>
      </c>
      <c r="C64" s="84" t="s">
        <v>113</v>
      </c>
      <c r="D64" s="103">
        <v>421114121080100</v>
      </c>
      <c r="E64" s="84" t="s">
        <v>19</v>
      </c>
      <c r="F64" s="66"/>
      <c r="G64" s="114">
        <v>2.27</v>
      </c>
      <c r="H64" s="100" t="s">
        <v>14</v>
      </c>
      <c r="I64" s="114">
        <v>2.06</v>
      </c>
      <c r="J64" s="13"/>
      <c r="K64" s="12"/>
      <c r="L64" s="45"/>
      <c r="M64" s="115"/>
      <c r="O64" s="116">
        <f>ABS(G64-G65)</f>
        <v>0.24000000000000021</v>
      </c>
      <c r="P64" s="116">
        <f>ABS(I64-I65)</f>
        <v>0.17000000000000015</v>
      </c>
      <c r="R64" s="96">
        <f>O64/AVERAGE(G64,G65)*100</f>
        <v>11.16279069767443</v>
      </c>
      <c r="S64" s="95">
        <f>P64/AVERAGE(I64,I65)*100</f>
        <v>8.6075949367088676</v>
      </c>
      <c r="W64" s="11"/>
      <c r="X64" s="11"/>
      <c r="Y64" s="11"/>
      <c r="Z64" s="11"/>
      <c r="AA64" s="11"/>
      <c r="AB64" s="11"/>
      <c r="AC64" s="11"/>
    </row>
    <row r="65" spans="1:29" ht="15" x14ac:dyDescent="0.2">
      <c r="A65" s="198">
        <v>41988</v>
      </c>
      <c r="B65" s="199">
        <v>0.39027777777777778</v>
      </c>
      <c r="C65" s="84" t="s">
        <v>113</v>
      </c>
      <c r="D65" s="103">
        <v>421114121080100</v>
      </c>
      <c r="E65" s="84" t="s">
        <v>17</v>
      </c>
      <c r="F65" s="66"/>
      <c r="G65" s="114">
        <v>2.0299999999999998</v>
      </c>
      <c r="H65" s="100" t="s">
        <v>14</v>
      </c>
      <c r="I65" s="114">
        <v>1.89</v>
      </c>
      <c r="J65" s="13"/>
      <c r="K65" s="12"/>
      <c r="L65" s="45">
        <v>1</v>
      </c>
      <c r="M65" s="115">
        <v>1</v>
      </c>
      <c r="W65" s="11"/>
      <c r="X65" s="11"/>
      <c r="Y65" s="11"/>
      <c r="Z65" s="11"/>
      <c r="AA65" s="11"/>
      <c r="AB65" s="11"/>
      <c r="AC65" s="11"/>
    </row>
    <row r="66" spans="1:29" ht="15" x14ac:dyDescent="0.2">
      <c r="A66" s="198">
        <v>41990</v>
      </c>
      <c r="B66" s="199">
        <v>0.38472222222222219</v>
      </c>
      <c r="C66" s="84" t="s">
        <v>113</v>
      </c>
      <c r="D66" s="103">
        <v>421114121080100</v>
      </c>
      <c r="E66" s="84" t="s">
        <v>19</v>
      </c>
      <c r="F66" s="66"/>
      <c r="G66" s="121">
        <v>0.7</v>
      </c>
      <c r="H66" s="100" t="s">
        <v>14</v>
      </c>
      <c r="I66" s="114">
        <v>0.69</v>
      </c>
      <c r="J66" s="13"/>
      <c r="K66" s="12"/>
      <c r="L66" s="45"/>
      <c r="M66" s="115"/>
      <c r="O66" s="116">
        <f>ABS(G66-G67)</f>
        <v>0.43999999999999995</v>
      </c>
      <c r="P66" s="116">
        <f>ABS(I66-I67)</f>
        <v>0.51</v>
      </c>
      <c r="R66" s="96">
        <f>O66/AVERAGE(G66,G67)*100</f>
        <v>47.826086956521735</v>
      </c>
      <c r="S66" s="95">
        <f>P66/AVERAGE(I66,I67)*100</f>
        <v>53.968253968253975</v>
      </c>
      <c r="W66" s="11"/>
      <c r="X66" s="11"/>
      <c r="Y66" s="11"/>
      <c r="Z66" s="11"/>
      <c r="AA66" s="11"/>
      <c r="AB66" s="11"/>
      <c r="AC66" s="11"/>
    </row>
    <row r="67" spans="1:29" ht="15" x14ac:dyDescent="0.2">
      <c r="A67" s="198">
        <v>41990</v>
      </c>
      <c r="B67" s="199">
        <v>0.38541666666666669</v>
      </c>
      <c r="C67" s="84" t="s">
        <v>113</v>
      </c>
      <c r="D67" s="103">
        <v>421114121080100</v>
      </c>
      <c r="E67" s="84" t="s">
        <v>17</v>
      </c>
      <c r="F67" s="66"/>
      <c r="G67" s="114">
        <v>1.1399999999999999</v>
      </c>
      <c r="H67" s="100" t="s">
        <v>14</v>
      </c>
      <c r="I67" s="121">
        <v>1.2</v>
      </c>
      <c r="J67" s="13"/>
      <c r="K67" s="12"/>
      <c r="L67" s="45">
        <v>1</v>
      </c>
      <c r="M67" s="115">
        <v>1</v>
      </c>
      <c r="W67" s="11"/>
      <c r="X67" s="11"/>
      <c r="Y67" s="11"/>
      <c r="Z67" s="11"/>
      <c r="AA67" s="11"/>
      <c r="AB67" s="11"/>
      <c r="AC67" s="11"/>
    </row>
    <row r="68" spans="1:29" ht="15" x14ac:dyDescent="0.2">
      <c r="A68" s="197">
        <v>42003</v>
      </c>
      <c r="B68" s="200">
        <v>0.57777777777777783</v>
      </c>
      <c r="C68" s="26" t="s">
        <v>112</v>
      </c>
      <c r="D68" s="26">
        <v>11486990</v>
      </c>
      <c r="E68" s="84" t="s">
        <v>19</v>
      </c>
      <c r="F68" s="66"/>
      <c r="G68" s="114">
        <v>1.56</v>
      </c>
      <c r="H68" s="100" t="s">
        <v>14</v>
      </c>
      <c r="I68" s="114">
        <v>1.28</v>
      </c>
      <c r="J68" s="13"/>
      <c r="K68" s="12"/>
      <c r="O68" s="116">
        <f>ABS(G68-G69)</f>
        <v>2.0000000000000018E-2</v>
      </c>
      <c r="P68" s="116">
        <f>ABS(I68-I69)</f>
        <v>7.0000000000000062E-2</v>
      </c>
      <c r="R68" s="96">
        <f>O68/AVERAGE(G68,G69)*100</f>
        <v>1.2903225806451624</v>
      </c>
      <c r="S68" s="95">
        <f>P68/AVERAGE(I68,I69)*100</f>
        <v>5.6224899598393625</v>
      </c>
      <c r="W68" s="11"/>
      <c r="X68" s="11"/>
      <c r="Y68" s="11"/>
      <c r="Z68" s="11"/>
      <c r="AA68" s="11"/>
      <c r="AB68" s="11"/>
      <c r="AC68" s="11"/>
    </row>
    <row r="69" spans="1:29" x14ac:dyDescent="0.2">
      <c r="A69" s="197">
        <v>42003</v>
      </c>
      <c r="B69" s="200">
        <v>0.57847222222222217</v>
      </c>
      <c r="C69" s="26" t="s">
        <v>112</v>
      </c>
      <c r="D69" s="26">
        <v>11486990</v>
      </c>
      <c r="E69" s="84" t="s">
        <v>17</v>
      </c>
      <c r="F69" s="7"/>
      <c r="G69" s="114">
        <v>1.54</v>
      </c>
      <c r="H69" s="100" t="s">
        <v>14</v>
      </c>
      <c r="I69" s="114">
        <v>1.21</v>
      </c>
      <c r="J69" s="13"/>
      <c r="K69" s="14"/>
      <c r="L69" s="45">
        <v>1</v>
      </c>
      <c r="M69" s="115">
        <v>1</v>
      </c>
      <c r="W69" s="11"/>
      <c r="X69" s="11"/>
      <c r="Y69" s="11"/>
      <c r="Z69" s="11"/>
      <c r="AA69" s="11"/>
      <c r="AB69" s="11"/>
      <c r="AC69" s="11"/>
    </row>
    <row r="70" spans="1:29" x14ac:dyDescent="0.2">
      <c r="A70" s="197">
        <v>42018</v>
      </c>
      <c r="B70" s="200">
        <v>0.37638888888888888</v>
      </c>
      <c r="C70" s="84" t="s">
        <v>113</v>
      </c>
      <c r="D70" s="103">
        <v>421114121080100</v>
      </c>
      <c r="E70" s="84" t="s">
        <v>19</v>
      </c>
      <c r="F70" s="7"/>
      <c r="G70" s="114">
        <v>0.79</v>
      </c>
      <c r="H70" s="100" t="s">
        <v>14</v>
      </c>
      <c r="I70" s="114">
        <v>0.63</v>
      </c>
      <c r="J70" s="13"/>
      <c r="K70" s="14"/>
      <c r="O70" s="116">
        <f>ABS(G70-G71)</f>
        <v>0.14999999999999991</v>
      </c>
      <c r="P70" s="116">
        <f>ABS(I70-I71)</f>
        <v>0.28000000000000003</v>
      </c>
      <c r="R70" s="96">
        <f>O70/AVERAGE(G70,G71)*100</f>
        <v>17.341040462427735</v>
      </c>
      <c r="S70" s="95">
        <f>P70/AVERAGE(I70,I71)*100</f>
        <v>36.363636363636367</v>
      </c>
      <c r="W70" s="11"/>
      <c r="X70" s="11"/>
      <c r="Y70" s="11"/>
      <c r="Z70" s="11"/>
      <c r="AA70" s="11"/>
      <c r="AB70" s="11"/>
      <c r="AC70" s="11"/>
    </row>
    <row r="71" spans="1:29" x14ac:dyDescent="0.2">
      <c r="A71" s="197">
        <v>42018</v>
      </c>
      <c r="B71" s="200">
        <v>0.37708333333333338</v>
      </c>
      <c r="C71" s="84" t="s">
        <v>113</v>
      </c>
      <c r="D71" s="103">
        <v>421114121080100</v>
      </c>
      <c r="E71" s="84" t="s">
        <v>17</v>
      </c>
      <c r="F71" s="7"/>
      <c r="G71" s="114">
        <v>0.94</v>
      </c>
      <c r="H71" s="100" t="s">
        <v>14</v>
      </c>
      <c r="I71" s="114">
        <v>0.91</v>
      </c>
      <c r="J71" s="13"/>
      <c r="K71" s="14"/>
      <c r="L71" s="45">
        <v>1</v>
      </c>
      <c r="M71" s="115">
        <v>1</v>
      </c>
      <c r="W71" s="11"/>
      <c r="X71" s="11"/>
      <c r="Y71" s="11"/>
      <c r="Z71" s="11"/>
      <c r="AA71" s="11"/>
      <c r="AB71" s="11"/>
      <c r="AC71" s="11"/>
    </row>
    <row r="72" spans="1:29" x14ac:dyDescent="0.2">
      <c r="A72" s="197">
        <v>42031</v>
      </c>
      <c r="B72" s="200">
        <v>0.57708333333333328</v>
      </c>
      <c r="C72" s="26" t="s">
        <v>112</v>
      </c>
      <c r="D72" s="26">
        <v>11486990</v>
      </c>
      <c r="E72" s="124" t="s">
        <v>19</v>
      </c>
      <c r="F72" s="7"/>
      <c r="G72" s="114">
        <v>1.64</v>
      </c>
      <c r="H72" s="100" t="s">
        <v>14</v>
      </c>
      <c r="I72" s="114">
        <v>1.44</v>
      </c>
      <c r="J72" s="8"/>
      <c r="K72" s="12"/>
      <c r="O72" s="116">
        <f>ABS(G72-G73)</f>
        <v>0.28000000000000003</v>
      </c>
      <c r="P72" s="116">
        <f>ABS(I72-I73)</f>
        <v>0.21999999999999997</v>
      </c>
      <c r="R72" s="96">
        <f>O72/AVERAGE(G72,G73)*100</f>
        <v>15.730337078651688</v>
      </c>
      <c r="S72" s="95">
        <f>P72/AVERAGE(I72,I73)*100</f>
        <v>14.193548387096774</v>
      </c>
      <c r="W72" s="11"/>
      <c r="X72" s="11"/>
      <c r="Y72" s="11"/>
      <c r="Z72" s="11"/>
      <c r="AA72" s="11"/>
      <c r="AB72" s="11"/>
      <c r="AC72" s="11"/>
    </row>
    <row r="73" spans="1:29" x14ac:dyDescent="0.2">
      <c r="A73" s="197">
        <v>42031</v>
      </c>
      <c r="B73" s="200">
        <v>0.57777777777777783</v>
      </c>
      <c r="C73" s="26" t="s">
        <v>112</v>
      </c>
      <c r="D73" s="26">
        <v>11486990</v>
      </c>
      <c r="E73" s="124" t="s">
        <v>17</v>
      </c>
      <c r="F73" s="7"/>
      <c r="G73" s="114">
        <v>1.92</v>
      </c>
      <c r="H73" s="100" t="s">
        <v>14</v>
      </c>
      <c r="I73" s="114">
        <v>1.66</v>
      </c>
      <c r="L73" s="45">
        <v>1</v>
      </c>
      <c r="M73" s="115">
        <v>1</v>
      </c>
    </row>
    <row r="74" spans="1:29" x14ac:dyDescent="0.2">
      <c r="A74" s="197">
        <v>42044</v>
      </c>
      <c r="B74" s="200">
        <v>0.38611111111111113</v>
      </c>
      <c r="C74" s="84" t="s">
        <v>75</v>
      </c>
      <c r="D74" s="84">
        <v>11509105</v>
      </c>
      <c r="E74" s="84" t="s">
        <v>19</v>
      </c>
      <c r="F74" s="7"/>
      <c r="G74" s="114">
        <v>3.86</v>
      </c>
      <c r="H74" s="100" t="s">
        <v>14</v>
      </c>
      <c r="I74" s="114">
        <v>3.47</v>
      </c>
      <c r="O74" s="116">
        <f>ABS(G74-G75)</f>
        <v>6.0000000000000053E-2</v>
      </c>
      <c r="P74" s="116">
        <f>ABS(I74-I75)</f>
        <v>9.0000000000000302E-2</v>
      </c>
      <c r="R74" s="96">
        <f>O74/AVERAGE(G74,G75)*100</f>
        <v>1.5424164524421609</v>
      </c>
      <c r="S74" s="95">
        <f>P74/AVERAGE(I74,I75)*100</f>
        <v>2.6277372262773815</v>
      </c>
    </row>
    <row r="75" spans="1:29" x14ac:dyDescent="0.2">
      <c r="A75" s="197">
        <v>42044</v>
      </c>
      <c r="B75" s="200">
        <v>0.38680555555555557</v>
      </c>
      <c r="C75" s="84" t="s">
        <v>75</v>
      </c>
      <c r="D75" s="84">
        <v>11509105</v>
      </c>
      <c r="E75" s="84" t="s">
        <v>17</v>
      </c>
      <c r="F75" s="7"/>
      <c r="G75" s="114">
        <v>3.92</v>
      </c>
      <c r="H75" s="100" t="s">
        <v>14</v>
      </c>
      <c r="I75" s="114">
        <v>3.38</v>
      </c>
      <c r="L75" s="45">
        <v>1</v>
      </c>
      <c r="M75" s="115">
        <v>1</v>
      </c>
    </row>
    <row r="76" spans="1:29" x14ac:dyDescent="0.2">
      <c r="A76" s="197">
        <v>42046</v>
      </c>
      <c r="B76" s="200">
        <v>0.37638888888888888</v>
      </c>
      <c r="C76" s="84" t="s">
        <v>113</v>
      </c>
      <c r="D76" s="103">
        <v>421114121080100</v>
      </c>
      <c r="E76" s="84" t="s">
        <v>19</v>
      </c>
      <c r="F76" s="7"/>
      <c r="G76" s="114">
        <v>1.08</v>
      </c>
      <c r="H76" s="100" t="s">
        <v>14</v>
      </c>
      <c r="I76" s="114">
        <v>0.88</v>
      </c>
      <c r="O76" s="116">
        <f>ABS(G76-G77)</f>
        <v>0.39000000000000012</v>
      </c>
      <c r="P76" s="116">
        <f>ABS(I76-I77)</f>
        <v>0.32999999999999996</v>
      </c>
      <c r="R76" s="96">
        <f>O76/AVERAGE(G76,G77)*100</f>
        <v>44.067796610169509</v>
      </c>
      <c r="S76" s="95">
        <f>P76/AVERAGE(I76,I77)*100</f>
        <v>46.153846153846146</v>
      </c>
    </row>
    <row r="77" spans="1:29" x14ac:dyDescent="0.2">
      <c r="A77" s="197">
        <v>42046</v>
      </c>
      <c r="B77" s="200">
        <v>0.37708333333333338</v>
      </c>
      <c r="C77" s="84" t="s">
        <v>113</v>
      </c>
      <c r="D77" s="103">
        <v>421114121080100</v>
      </c>
      <c r="E77" s="84" t="s">
        <v>17</v>
      </c>
      <c r="F77" s="7"/>
      <c r="G77" s="114">
        <v>0.69</v>
      </c>
      <c r="H77" s="100" t="s">
        <v>14</v>
      </c>
      <c r="I77" s="114">
        <v>0.55000000000000004</v>
      </c>
      <c r="L77" s="45">
        <v>1</v>
      </c>
      <c r="M77" s="115">
        <v>1</v>
      </c>
    </row>
    <row r="78" spans="1:29" x14ac:dyDescent="0.2">
      <c r="A78" s="197">
        <v>42059</v>
      </c>
      <c r="B78" s="200">
        <v>0.66597222222222219</v>
      </c>
      <c r="C78" s="26" t="s">
        <v>112</v>
      </c>
      <c r="D78" s="26">
        <v>11486990</v>
      </c>
      <c r="E78" s="124" t="s">
        <v>19</v>
      </c>
      <c r="F78" s="7"/>
      <c r="G78" s="114">
        <v>5.76</v>
      </c>
      <c r="H78" s="100" t="s">
        <v>14</v>
      </c>
      <c r="I78" s="114">
        <v>5.03</v>
      </c>
      <c r="O78" s="116">
        <f>ABS(G78-G79)</f>
        <v>9.9999999999997868E-3</v>
      </c>
      <c r="P78" s="116">
        <f>ABS(I78-I79)</f>
        <v>0.27999999999999936</v>
      </c>
      <c r="R78" s="96">
        <f>O78/AVERAGE(G78,G79)*100</f>
        <v>0.173761946133793</v>
      </c>
      <c r="S78" s="95">
        <f>P78/AVERAGE(I78,I79)*100</f>
        <v>5.4158607350096588</v>
      </c>
    </row>
    <row r="79" spans="1:29" x14ac:dyDescent="0.2">
      <c r="A79" s="197">
        <v>42059</v>
      </c>
      <c r="B79" s="200">
        <v>0.66666666666666663</v>
      </c>
      <c r="C79" s="26" t="s">
        <v>112</v>
      </c>
      <c r="D79" s="26">
        <v>11486990</v>
      </c>
      <c r="E79" s="124" t="s">
        <v>17</v>
      </c>
      <c r="F79" s="7"/>
      <c r="G79" s="114">
        <v>5.75</v>
      </c>
      <c r="H79" s="100" t="s">
        <v>14</v>
      </c>
      <c r="I79" s="114">
        <v>5.31</v>
      </c>
      <c r="L79" s="45">
        <v>1</v>
      </c>
      <c r="M79" s="115">
        <v>1</v>
      </c>
    </row>
    <row r="80" spans="1:29" x14ac:dyDescent="0.2">
      <c r="A80" s="197">
        <v>42074</v>
      </c>
      <c r="B80" s="200">
        <v>0.3972222222222222</v>
      </c>
      <c r="C80" s="84" t="s">
        <v>113</v>
      </c>
      <c r="D80" s="103">
        <v>421114121080100</v>
      </c>
      <c r="E80" s="84" t="s">
        <v>19</v>
      </c>
      <c r="F80" s="7"/>
      <c r="G80" s="114">
        <v>3.23</v>
      </c>
      <c r="H80" s="100" t="s">
        <v>14</v>
      </c>
      <c r="I80" s="114">
        <v>2.2200000000000002</v>
      </c>
      <c r="O80" s="116">
        <f>ABS(G80-G81)</f>
        <v>0.18000000000000016</v>
      </c>
      <c r="P80" s="116">
        <f>ABS(I80-I81)</f>
        <v>0.18999999999999995</v>
      </c>
      <c r="R80" s="96">
        <f>O80/AVERAGE(G80,G81)*100</f>
        <v>5.7324840764331269</v>
      </c>
      <c r="S80" s="95">
        <f>P80/AVERAGE(I80,I81)*100</f>
        <v>8.2073434125269955</v>
      </c>
    </row>
    <row r="81" spans="1:19" x14ac:dyDescent="0.2">
      <c r="A81" s="197">
        <v>42074</v>
      </c>
      <c r="B81" s="200">
        <v>0.3979166666666667</v>
      </c>
      <c r="C81" s="84" t="s">
        <v>113</v>
      </c>
      <c r="D81" s="103">
        <v>421114121080100</v>
      </c>
      <c r="E81" s="84" t="s">
        <v>17</v>
      </c>
      <c r="F81" s="7"/>
      <c r="G81" s="114">
        <v>3.05</v>
      </c>
      <c r="H81" s="100" t="s">
        <v>14</v>
      </c>
      <c r="I81" s="114">
        <v>2.41</v>
      </c>
      <c r="L81" s="45">
        <v>1</v>
      </c>
      <c r="M81" s="115">
        <v>1</v>
      </c>
    </row>
    <row r="82" spans="1:19" x14ac:dyDescent="0.2">
      <c r="A82" s="197">
        <v>42087</v>
      </c>
      <c r="B82" s="200">
        <v>0.5493055555555556</v>
      </c>
      <c r="C82" s="26" t="s">
        <v>112</v>
      </c>
      <c r="D82" s="26">
        <v>11486990</v>
      </c>
      <c r="E82" s="124" t="s">
        <v>19</v>
      </c>
      <c r="G82" s="114">
        <v>3.8</v>
      </c>
      <c r="H82" s="100" t="s">
        <v>14</v>
      </c>
      <c r="I82" s="114">
        <v>3.43</v>
      </c>
      <c r="O82" s="116">
        <f>ABS(G82-G83)</f>
        <v>0.15000000000000036</v>
      </c>
      <c r="P82" s="116">
        <f>ABS(I82-I83)</f>
        <v>0.31000000000000005</v>
      </c>
      <c r="R82" s="96">
        <f>O82/AVERAGE(G82,G83)*100</f>
        <v>3.8709677419354929</v>
      </c>
      <c r="S82" s="95">
        <f>P82/AVERAGE(I82,I83)*100</f>
        <v>8.647140864714089</v>
      </c>
    </row>
    <row r="83" spans="1:19" x14ac:dyDescent="0.2">
      <c r="A83" s="197">
        <v>42087</v>
      </c>
      <c r="B83" s="200">
        <v>0.54999999999999993</v>
      </c>
      <c r="C83" s="26" t="s">
        <v>112</v>
      </c>
      <c r="D83" s="26">
        <v>11486990</v>
      </c>
      <c r="E83" s="124" t="s">
        <v>17</v>
      </c>
      <c r="G83" s="114">
        <v>3.95</v>
      </c>
      <c r="H83" s="100" t="s">
        <v>14</v>
      </c>
      <c r="I83" s="114">
        <v>3.74</v>
      </c>
      <c r="L83" s="45">
        <v>1</v>
      </c>
      <c r="M83" s="115">
        <v>1</v>
      </c>
    </row>
    <row r="85" spans="1:19" x14ac:dyDescent="0.2">
      <c r="K85" s="131" t="s">
        <v>63</v>
      </c>
      <c r="L85" s="132">
        <f>SUM(L3:L83)</f>
        <v>41</v>
      </c>
      <c r="M85" s="132">
        <f>SUM(M3:M83)</f>
        <v>41</v>
      </c>
      <c r="N85" s="131" t="s">
        <v>64</v>
      </c>
      <c r="O85" s="175">
        <f>AVERAGE(O2:O83)</f>
        <v>0.50707317073170732</v>
      </c>
      <c r="P85" s="175">
        <f>AVERAGE(P2:P83)</f>
        <v>0.64560975609756099</v>
      </c>
      <c r="Q85" s="131" t="s">
        <v>64</v>
      </c>
      <c r="R85" s="185">
        <f>AVERAGE(R2:R83)</f>
        <v>11.176804414386895</v>
      </c>
      <c r="S85" s="185">
        <f>AVERAGE(S2:S83)</f>
        <v>15.105370278362585</v>
      </c>
    </row>
  </sheetData>
  <sortState ref="A30:I67">
    <sortCondition ref="A36:A73"/>
    <sortCondition ref="B36:B73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7"/>
  <sheetViews>
    <sheetView workbookViewId="0">
      <selection activeCell="M2" sqref="M2"/>
    </sheetView>
  </sheetViews>
  <sheetFormatPr defaultRowHeight="12.75" x14ac:dyDescent="0.2"/>
  <cols>
    <col min="1" max="1" width="10.140625" bestFit="1" customWidth="1"/>
    <col min="4" max="4" width="16.5703125" customWidth="1"/>
    <col min="5" max="5" width="12.85546875" customWidth="1"/>
    <col min="7" max="8" width="11.85546875" customWidth="1"/>
    <col min="11" max="11" width="14.28515625" customWidth="1"/>
    <col min="12" max="12" width="10.5703125" bestFit="1" customWidth="1"/>
  </cols>
  <sheetData>
    <row r="1" spans="1:12" ht="63.75" x14ac:dyDescent="0.2">
      <c r="A1" s="80" t="s">
        <v>18</v>
      </c>
      <c r="B1" s="40" t="s">
        <v>11</v>
      </c>
      <c r="C1" s="40" t="s">
        <v>10</v>
      </c>
      <c r="D1" s="40" t="s">
        <v>69</v>
      </c>
      <c r="E1" s="40" t="s">
        <v>12</v>
      </c>
      <c r="F1" s="40"/>
      <c r="G1" s="40" t="s">
        <v>89</v>
      </c>
      <c r="H1" s="40"/>
      <c r="I1" s="62" t="s">
        <v>90</v>
      </c>
      <c r="K1" s="61" t="s">
        <v>91</v>
      </c>
      <c r="L1" s="64" t="s">
        <v>92</v>
      </c>
    </row>
    <row r="2" spans="1:12" s="85" customFormat="1" x14ac:dyDescent="0.2">
      <c r="A2" s="82">
        <v>41387</v>
      </c>
      <c r="B2" s="83">
        <v>0.38541666666666669</v>
      </c>
      <c r="C2" s="84" t="s">
        <v>75</v>
      </c>
      <c r="D2" s="85">
        <v>11509105</v>
      </c>
      <c r="E2" s="84" t="s">
        <v>19</v>
      </c>
      <c r="G2" s="85">
        <v>5.49</v>
      </c>
      <c r="K2" s="85">
        <f>ABS(G2-G3)</f>
        <v>0.20999999999999996</v>
      </c>
      <c r="L2" s="88">
        <f>K2/AVERAGE(G2,G3)*100</f>
        <v>3.8997214484679659</v>
      </c>
    </row>
    <row r="3" spans="1:12" s="85" customFormat="1" x14ac:dyDescent="0.2">
      <c r="A3" s="82">
        <v>41387</v>
      </c>
      <c r="B3" s="83">
        <v>0.38611111111111113</v>
      </c>
      <c r="C3" s="84" t="s">
        <v>75</v>
      </c>
      <c r="D3" s="85">
        <v>11509105</v>
      </c>
      <c r="E3" s="84" t="s">
        <v>17</v>
      </c>
      <c r="G3" s="85">
        <v>5.28</v>
      </c>
      <c r="I3" s="85">
        <v>1</v>
      </c>
      <c r="L3" s="88"/>
    </row>
    <row r="4" spans="1:12" s="85" customFormat="1" x14ac:dyDescent="0.2">
      <c r="A4" s="82">
        <v>41429</v>
      </c>
      <c r="B4" s="83">
        <v>0.36805555555555558</v>
      </c>
      <c r="C4" s="26" t="s">
        <v>70</v>
      </c>
      <c r="D4" s="85">
        <v>11488495</v>
      </c>
      <c r="E4" s="84" t="s">
        <v>19</v>
      </c>
      <c r="G4" s="85">
        <v>5.62</v>
      </c>
      <c r="K4" s="85">
        <f>ABS(G4-G5)</f>
        <v>4.0000000000000036E-2</v>
      </c>
      <c r="L4" s="88">
        <f>K4/AVERAGE(G4,G5)*100</f>
        <v>0.71428571428571497</v>
      </c>
    </row>
    <row r="5" spans="1:12" s="85" customFormat="1" x14ac:dyDescent="0.2">
      <c r="A5" s="82">
        <v>41429</v>
      </c>
      <c r="B5" s="83">
        <v>0.36874999999999997</v>
      </c>
      <c r="C5" s="26" t="s">
        <v>70</v>
      </c>
      <c r="D5" s="85">
        <v>11488495</v>
      </c>
      <c r="E5" s="84" t="s">
        <v>17</v>
      </c>
      <c r="G5" s="85">
        <v>5.58</v>
      </c>
      <c r="I5" s="85">
        <v>1</v>
      </c>
      <c r="L5" s="88"/>
    </row>
    <row r="6" spans="1:12" s="85" customFormat="1" x14ac:dyDescent="0.2">
      <c r="A6" s="82">
        <v>41485</v>
      </c>
      <c r="B6" s="86">
        <v>0.37986111111111115</v>
      </c>
      <c r="C6" s="26" t="s">
        <v>70</v>
      </c>
      <c r="D6" s="85">
        <v>11488495</v>
      </c>
      <c r="E6" s="84" t="s">
        <v>19</v>
      </c>
      <c r="G6" s="85">
        <v>6.32</v>
      </c>
      <c r="K6" s="85">
        <f>ABS(G6-G7)</f>
        <v>0.22000000000000064</v>
      </c>
      <c r="L6" s="88">
        <f>K6/AVERAGE(G6,G7)*100</f>
        <v>3.5426731078905096</v>
      </c>
    </row>
    <row r="7" spans="1:12" s="85" customFormat="1" x14ac:dyDescent="0.2">
      <c r="A7" s="82">
        <v>41485</v>
      </c>
      <c r="B7" s="83">
        <v>0.38055555555555554</v>
      </c>
      <c r="C7" s="26" t="s">
        <v>70</v>
      </c>
      <c r="D7" s="85">
        <v>11488495</v>
      </c>
      <c r="E7" s="84" t="s">
        <v>17</v>
      </c>
      <c r="G7" s="88">
        <v>6.1</v>
      </c>
      <c r="H7" s="88"/>
      <c r="I7" s="85">
        <v>1</v>
      </c>
      <c r="L7" s="88"/>
    </row>
    <row r="8" spans="1:12" s="85" customFormat="1" x14ac:dyDescent="0.2">
      <c r="A8" s="82">
        <v>41541</v>
      </c>
      <c r="B8" s="83">
        <v>0.39583333333333331</v>
      </c>
      <c r="C8" s="26" t="s">
        <v>70</v>
      </c>
      <c r="D8" s="85">
        <v>11488495</v>
      </c>
      <c r="E8" s="84" t="s">
        <v>19</v>
      </c>
      <c r="G8" s="85">
        <v>8.49</v>
      </c>
      <c r="K8" s="85">
        <f>ABS(G8-G9)</f>
        <v>0.22000000000000064</v>
      </c>
      <c r="L8" s="88">
        <f>K8/AVERAGE(G8,G9)*100</f>
        <v>2.6252983293556165</v>
      </c>
    </row>
    <row r="9" spans="1:12" s="85" customFormat="1" x14ac:dyDescent="0.2">
      <c r="A9" s="82">
        <v>41541</v>
      </c>
      <c r="B9" s="83">
        <v>0.39652777777777781</v>
      </c>
      <c r="C9" s="26" t="s">
        <v>70</v>
      </c>
      <c r="D9" s="85">
        <v>11488495</v>
      </c>
      <c r="E9" s="84" t="s">
        <v>17</v>
      </c>
      <c r="G9" s="85">
        <v>8.27</v>
      </c>
      <c r="I9" s="85">
        <v>1</v>
      </c>
      <c r="L9" s="88"/>
    </row>
    <row r="10" spans="1:12" s="85" customFormat="1" x14ac:dyDescent="0.2">
      <c r="A10" s="82">
        <v>41597</v>
      </c>
      <c r="B10" s="83">
        <v>0.37708333333333338</v>
      </c>
      <c r="C10" s="26" t="s">
        <v>70</v>
      </c>
      <c r="D10" s="85">
        <v>11488495</v>
      </c>
      <c r="E10" s="84" t="s">
        <v>19</v>
      </c>
      <c r="G10" s="85">
        <v>4.78</v>
      </c>
      <c r="K10" s="85">
        <f>ABS(G10-G11)</f>
        <v>0.16000000000000014</v>
      </c>
      <c r="L10" s="88">
        <f>K10/AVERAGE(G10,G11)*100</f>
        <v>3.2921810699588501</v>
      </c>
    </row>
    <row r="11" spans="1:12" s="85" customFormat="1" x14ac:dyDescent="0.2">
      <c r="A11" s="82">
        <v>41597</v>
      </c>
      <c r="B11" s="83">
        <v>0.37777777777777777</v>
      </c>
      <c r="C11" s="26" t="s">
        <v>70</v>
      </c>
      <c r="D11" s="85">
        <v>11488495</v>
      </c>
      <c r="E11" s="84" t="s">
        <v>17</v>
      </c>
      <c r="G11" s="85">
        <v>4.9400000000000004</v>
      </c>
      <c r="I11" s="85">
        <v>1</v>
      </c>
      <c r="L11" s="88"/>
    </row>
    <row r="12" spans="1:12" s="85" customFormat="1" x14ac:dyDescent="0.2">
      <c r="A12" s="82">
        <v>41667</v>
      </c>
      <c r="B12" s="83">
        <v>0.48402777777777778</v>
      </c>
      <c r="C12" s="26" t="s">
        <v>88</v>
      </c>
      <c r="D12" s="85">
        <v>11509200</v>
      </c>
      <c r="E12" s="84" t="s">
        <v>19</v>
      </c>
      <c r="G12" s="85">
        <v>4.0599999999999996</v>
      </c>
      <c r="K12" s="85">
        <f>ABS(G12-G13)</f>
        <v>0.14000000000000057</v>
      </c>
      <c r="L12" s="88">
        <f>K12/AVERAGE(G12,G13)*100</f>
        <v>3.3898305084745903</v>
      </c>
    </row>
    <row r="13" spans="1:12" s="85" customFormat="1" x14ac:dyDescent="0.2">
      <c r="A13" s="82">
        <v>41667</v>
      </c>
      <c r="B13" s="83">
        <v>0.48472222222222222</v>
      </c>
      <c r="C13" s="26" t="s">
        <v>88</v>
      </c>
      <c r="D13" s="85">
        <v>11509200</v>
      </c>
      <c r="E13" s="84" t="s">
        <v>17</v>
      </c>
      <c r="G13" s="88">
        <v>4.2</v>
      </c>
      <c r="H13" s="88"/>
      <c r="I13" s="85">
        <v>1</v>
      </c>
    </row>
    <row r="14" spans="1:12" s="85" customFormat="1" x14ac:dyDescent="0.2">
      <c r="A14" s="82"/>
      <c r="B14" s="83"/>
      <c r="C14" s="26"/>
    </row>
    <row r="15" spans="1:12" s="85" customFormat="1" x14ac:dyDescent="0.2">
      <c r="A15" s="82"/>
      <c r="B15" s="83"/>
      <c r="C15" s="26"/>
      <c r="H15" s="87" t="s">
        <v>63</v>
      </c>
      <c r="I15" s="25">
        <f>SUM(I2:I13)</f>
        <v>6</v>
      </c>
      <c r="J15" s="87" t="s">
        <v>64</v>
      </c>
      <c r="K15" s="186">
        <f>AVERAGE(K2:K12)</f>
        <v>0.16500000000000034</v>
      </c>
      <c r="L15" s="186">
        <f>AVERAGE(L2:L12)</f>
        <v>2.9106650297388748</v>
      </c>
    </row>
    <row r="16" spans="1:12" x14ac:dyDescent="0.2">
      <c r="A16" s="79"/>
      <c r="I16" s="7"/>
    </row>
    <row r="17" spans="1:1" x14ac:dyDescent="0.2">
      <c r="A17" s="79"/>
    </row>
    <row r="18" spans="1:1" x14ac:dyDescent="0.2">
      <c r="A18" s="79"/>
    </row>
    <row r="19" spans="1:1" x14ac:dyDescent="0.2">
      <c r="A19" s="79"/>
    </row>
    <row r="20" spans="1:1" x14ac:dyDescent="0.2">
      <c r="A20" s="79"/>
    </row>
    <row r="21" spans="1:1" x14ac:dyDescent="0.2">
      <c r="A21" s="79"/>
    </row>
    <row r="22" spans="1:1" x14ac:dyDescent="0.2">
      <c r="A22" s="79"/>
    </row>
    <row r="23" spans="1:1" x14ac:dyDescent="0.2">
      <c r="A23" s="79"/>
    </row>
    <row r="24" spans="1:1" x14ac:dyDescent="0.2">
      <c r="A24" s="79"/>
    </row>
    <row r="25" spans="1:1" x14ac:dyDescent="0.2">
      <c r="A25" s="79"/>
    </row>
    <row r="26" spans="1:1" x14ac:dyDescent="0.2">
      <c r="A26" s="79"/>
    </row>
    <row r="27" spans="1:1" x14ac:dyDescent="0.2">
      <c r="A27" s="79"/>
    </row>
    <row r="28" spans="1:1" x14ac:dyDescent="0.2">
      <c r="A28" s="79"/>
    </row>
    <row r="29" spans="1:1" x14ac:dyDescent="0.2">
      <c r="A29" s="79"/>
    </row>
    <row r="30" spans="1:1" x14ac:dyDescent="0.2">
      <c r="A30" s="79"/>
    </row>
    <row r="31" spans="1:1" x14ac:dyDescent="0.2">
      <c r="A31" s="79"/>
    </row>
    <row r="32" spans="1:1" x14ac:dyDescent="0.2">
      <c r="A32" s="79"/>
    </row>
    <row r="33" spans="1:1" x14ac:dyDescent="0.2">
      <c r="A33" s="79"/>
    </row>
    <row r="34" spans="1:1" x14ac:dyDescent="0.2">
      <c r="A34" s="79"/>
    </row>
    <row r="35" spans="1:1" x14ac:dyDescent="0.2">
      <c r="A35" s="79"/>
    </row>
    <row r="36" spans="1:1" x14ac:dyDescent="0.2">
      <c r="A36" s="79"/>
    </row>
    <row r="37" spans="1:1" x14ac:dyDescent="0.2">
      <c r="A37" s="81"/>
    </row>
    <row r="38" spans="1:1" x14ac:dyDescent="0.2">
      <c r="A38" s="81"/>
    </row>
    <row r="39" spans="1:1" x14ac:dyDescent="0.2">
      <c r="A39" s="81"/>
    </row>
    <row r="40" spans="1:1" x14ac:dyDescent="0.2">
      <c r="A40" s="81"/>
    </row>
    <row r="41" spans="1:1" x14ac:dyDescent="0.2">
      <c r="A41" s="81"/>
    </row>
    <row r="42" spans="1:1" x14ac:dyDescent="0.2">
      <c r="A42" s="81"/>
    </row>
    <row r="43" spans="1:1" x14ac:dyDescent="0.2">
      <c r="A43" s="81"/>
    </row>
    <row r="44" spans="1:1" x14ac:dyDescent="0.2">
      <c r="A44" s="81"/>
    </row>
    <row r="45" spans="1:1" x14ac:dyDescent="0.2">
      <c r="A45" s="81"/>
    </row>
    <row r="46" spans="1:1" x14ac:dyDescent="0.2">
      <c r="A46" s="81"/>
    </row>
    <row r="47" spans="1:1" x14ac:dyDescent="0.2">
      <c r="A47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5"/>
  <sheetViews>
    <sheetView workbookViewId="0">
      <selection activeCell="J26" sqref="J26"/>
    </sheetView>
  </sheetViews>
  <sheetFormatPr defaultRowHeight="12.75" x14ac:dyDescent="0.2"/>
  <cols>
    <col min="1" max="1" width="11.42578125" customWidth="1"/>
    <col min="4" max="4" width="12.7109375" customWidth="1"/>
    <col min="5" max="5" width="15" customWidth="1"/>
    <col min="6" max="6" width="2.42578125" customWidth="1"/>
    <col min="7" max="7" width="11.42578125" customWidth="1"/>
    <col min="8" max="8" width="10.140625" customWidth="1"/>
    <col min="9" max="9" width="11.5703125" customWidth="1"/>
    <col min="14" max="15" width="12.5703125" customWidth="1"/>
  </cols>
  <sheetData>
    <row r="1" spans="1:18" ht="76.5" x14ac:dyDescent="0.2">
      <c r="A1" s="80" t="s">
        <v>18</v>
      </c>
      <c r="B1" s="40" t="s">
        <v>11</v>
      </c>
      <c r="C1" s="40" t="s">
        <v>10</v>
      </c>
      <c r="D1" s="40" t="s">
        <v>69</v>
      </c>
      <c r="E1" s="40" t="s">
        <v>12</v>
      </c>
      <c r="F1" s="40"/>
      <c r="G1" s="40" t="s">
        <v>93</v>
      </c>
      <c r="H1" s="40"/>
      <c r="I1" s="40" t="s">
        <v>94</v>
      </c>
      <c r="K1" s="62" t="s">
        <v>98</v>
      </c>
      <c r="L1" s="62" t="s">
        <v>99</v>
      </c>
      <c r="N1" s="61" t="s">
        <v>95</v>
      </c>
      <c r="O1" s="61" t="s">
        <v>96</v>
      </c>
      <c r="Q1" s="64" t="s">
        <v>97</v>
      </c>
      <c r="R1" s="64" t="s">
        <v>100</v>
      </c>
    </row>
    <row r="2" spans="1:18" s="85" customFormat="1" x14ac:dyDescent="0.2">
      <c r="A2" s="82">
        <v>41387</v>
      </c>
      <c r="B2" s="83">
        <v>0.38541666666666669</v>
      </c>
      <c r="C2" s="84" t="s">
        <v>75</v>
      </c>
      <c r="D2" s="85">
        <v>11509105</v>
      </c>
      <c r="E2" s="84" t="s">
        <v>19</v>
      </c>
      <c r="G2" s="88">
        <v>2.2000000000000002</v>
      </c>
      <c r="I2" s="88">
        <v>0.373</v>
      </c>
      <c r="N2" s="85">
        <f>ABS(G2-G3)</f>
        <v>0.29000000000000026</v>
      </c>
      <c r="O2" s="88">
        <f>ABS(I2-I3)</f>
        <v>8.1000000000000016E-2</v>
      </c>
      <c r="Q2" s="170">
        <f>N2/AVERAGE(G2,G3)*100</f>
        <v>14.111922141119232</v>
      </c>
      <c r="R2" s="170">
        <f>O2/AVERAGE(I2,I3)*100</f>
        <v>24.360902255639104</v>
      </c>
    </row>
    <row r="3" spans="1:18" s="85" customFormat="1" x14ac:dyDescent="0.2">
      <c r="A3" s="82">
        <v>41387</v>
      </c>
      <c r="B3" s="83">
        <v>0.38611111111111113</v>
      </c>
      <c r="C3" s="84" t="s">
        <v>75</v>
      </c>
      <c r="D3" s="85">
        <v>11509105</v>
      </c>
      <c r="E3" s="84" t="s">
        <v>17</v>
      </c>
      <c r="G3" s="85">
        <v>1.91</v>
      </c>
      <c r="I3" s="88">
        <v>0.29199999999999998</v>
      </c>
      <c r="K3" s="85">
        <v>1</v>
      </c>
      <c r="L3" s="85">
        <v>1</v>
      </c>
      <c r="Q3" s="170"/>
      <c r="R3" s="88"/>
    </row>
    <row r="4" spans="1:18" s="85" customFormat="1" x14ac:dyDescent="0.2">
      <c r="A4" s="82">
        <v>41429</v>
      </c>
      <c r="B4" s="83">
        <v>0.36805555555555558</v>
      </c>
      <c r="C4" s="26" t="s">
        <v>70</v>
      </c>
      <c r="D4" s="85">
        <v>11488495</v>
      </c>
      <c r="E4" s="84" t="s">
        <v>19</v>
      </c>
      <c r="G4" s="88">
        <v>2.2000000000000002</v>
      </c>
      <c r="I4" s="88">
        <v>0.38300000000000001</v>
      </c>
      <c r="N4" s="85">
        <f>ABS(G4-G5)</f>
        <v>0.24000000000000021</v>
      </c>
      <c r="O4" s="88">
        <f>ABS(I4-I5)</f>
        <v>2.9000000000000026E-2</v>
      </c>
      <c r="Q4" s="170">
        <f>N4/AVERAGE(G4,G5)*100</f>
        <v>11.538461538461549</v>
      </c>
      <c r="R4" s="88">
        <f>O4/AVERAGE(I4,I5)*100</f>
        <v>7.8697421981004139</v>
      </c>
    </row>
    <row r="5" spans="1:18" s="85" customFormat="1" x14ac:dyDescent="0.2">
      <c r="A5" s="82">
        <v>41429</v>
      </c>
      <c r="B5" s="83">
        <v>0.36874999999999997</v>
      </c>
      <c r="C5" s="26" t="s">
        <v>70</v>
      </c>
      <c r="D5" s="85">
        <v>11488495</v>
      </c>
      <c r="E5" s="84" t="s">
        <v>17</v>
      </c>
      <c r="G5" s="85">
        <v>1.96</v>
      </c>
      <c r="I5" s="88">
        <v>0.35399999999999998</v>
      </c>
      <c r="K5" s="85">
        <v>1</v>
      </c>
      <c r="L5" s="85">
        <v>1</v>
      </c>
      <c r="Q5" s="88"/>
      <c r="R5" s="88"/>
    </row>
    <row r="6" spans="1:18" s="85" customFormat="1" x14ac:dyDescent="0.2">
      <c r="A6" s="82">
        <v>41485</v>
      </c>
      <c r="B6" s="86">
        <v>0.37986111111111115</v>
      </c>
      <c r="C6" s="26" t="s">
        <v>70</v>
      </c>
      <c r="D6" s="85">
        <v>11488495</v>
      </c>
      <c r="E6" s="84" t="s">
        <v>19</v>
      </c>
      <c r="G6" s="85">
        <v>1.83</v>
      </c>
      <c r="I6" s="88">
        <v>0.34499999999999997</v>
      </c>
      <c r="N6" s="85">
        <f>ABS(G6-G7)</f>
        <v>0.12000000000000011</v>
      </c>
      <c r="O6" s="88">
        <f>ABS(I6-I7)</f>
        <v>4.6999999999999986E-2</v>
      </c>
      <c r="Q6" s="88">
        <f>N6/AVERAGE(G6,G7)*100</f>
        <v>6.7796610169491585</v>
      </c>
      <c r="R6" s="170">
        <f>O6/AVERAGE(I6,I7)*100</f>
        <v>14.61897356143079</v>
      </c>
    </row>
    <row r="7" spans="1:18" s="85" customFormat="1" x14ac:dyDescent="0.2">
      <c r="A7" s="82">
        <v>41485</v>
      </c>
      <c r="B7" s="83">
        <v>0.38055555555555554</v>
      </c>
      <c r="C7" s="26" t="s">
        <v>70</v>
      </c>
      <c r="D7" s="85">
        <v>11488495</v>
      </c>
      <c r="E7" s="84" t="s">
        <v>17</v>
      </c>
      <c r="G7" s="85">
        <v>1.71</v>
      </c>
      <c r="I7" s="88">
        <v>0.29799999999999999</v>
      </c>
      <c r="K7" s="85">
        <v>1</v>
      </c>
      <c r="L7" s="85">
        <v>1</v>
      </c>
      <c r="Q7" s="88"/>
      <c r="R7" s="88"/>
    </row>
    <row r="8" spans="1:18" s="85" customFormat="1" x14ac:dyDescent="0.2">
      <c r="A8" s="82">
        <v>41541</v>
      </c>
      <c r="B8" s="83">
        <v>0.39583333333333331</v>
      </c>
      <c r="C8" s="26" t="s">
        <v>70</v>
      </c>
      <c r="D8" s="85">
        <v>11488495</v>
      </c>
      <c r="E8" s="84" t="s">
        <v>19</v>
      </c>
      <c r="G8" s="85">
        <v>1.1200000000000001</v>
      </c>
      <c r="I8" s="88">
        <v>0.15</v>
      </c>
      <c r="N8" s="85">
        <f>ABS(G8-G9)</f>
        <v>0.15600000000000014</v>
      </c>
      <c r="O8" s="88">
        <f>ABS(I8-I9)</f>
        <v>1.5999999999999986E-2</v>
      </c>
      <c r="Q8" s="170">
        <f>N8/AVERAGE(G8,G9)*100</f>
        <v>14.971209213051836</v>
      </c>
      <c r="R8" s="170">
        <f>O8/AVERAGE(I8,I9)*100</f>
        <v>11.267605633802805</v>
      </c>
    </row>
    <row r="9" spans="1:18" s="85" customFormat="1" x14ac:dyDescent="0.2">
      <c r="A9" s="82">
        <v>41541</v>
      </c>
      <c r="B9" s="83">
        <v>0.39652777777777781</v>
      </c>
      <c r="C9" s="26" t="s">
        <v>70</v>
      </c>
      <c r="D9" s="85">
        <v>11488495</v>
      </c>
      <c r="E9" s="84" t="s">
        <v>17</v>
      </c>
      <c r="G9" s="88">
        <v>0.96399999999999997</v>
      </c>
      <c r="I9" s="88">
        <v>0.13400000000000001</v>
      </c>
      <c r="K9" s="85">
        <v>1</v>
      </c>
      <c r="L9" s="85">
        <v>1</v>
      </c>
      <c r="Q9" s="88"/>
      <c r="R9" s="88"/>
    </row>
    <row r="10" spans="1:18" s="85" customFormat="1" x14ac:dyDescent="0.2">
      <c r="A10" s="82">
        <v>41597</v>
      </c>
      <c r="B10" s="83">
        <v>0.37708333333333338</v>
      </c>
      <c r="C10" s="26" t="s">
        <v>70</v>
      </c>
      <c r="D10" s="85">
        <v>11488495</v>
      </c>
      <c r="E10" s="84" t="s">
        <v>19</v>
      </c>
      <c r="G10" s="85">
        <v>1.73</v>
      </c>
      <c r="I10" s="88">
        <v>0.27800000000000002</v>
      </c>
      <c r="N10" s="85">
        <f>ABS(G10-G11)</f>
        <v>4.0000000000000036E-2</v>
      </c>
      <c r="O10" s="88">
        <f>ABS(I10-I11)</f>
        <v>7.9999999999999516E-3</v>
      </c>
      <c r="Q10" s="88">
        <f>N10/AVERAGE(G10,G11)*100</f>
        <v>2.2857142857142878</v>
      </c>
      <c r="R10" s="88">
        <f>O10/AVERAGE(I10,I11)*100</f>
        <v>2.8368794326240963</v>
      </c>
    </row>
    <row r="11" spans="1:18" s="85" customFormat="1" x14ac:dyDescent="0.2">
      <c r="A11" s="82">
        <v>41597</v>
      </c>
      <c r="B11" s="83">
        <v>0.37777777777777777</v>
      </c>
      <c r="C11" s="26" t="s">
        <v>70</v>
      </c>
      <c r="D11" s="85">
        <v>11488495</v>
      </c>
      <c r="E11" s="84" t="s">
        <v>17</v>
      </c>
      <c r="G11" s="85">
        <v>1.77</v>
      </c>
      <c r="I11" s="88">
        <v>0.28599999999999998</v>
      </c>
      <c r="K11" s="85">
        <v>1</v>
      </c>
      <c r="L11" s="85">
        <v>1</v>
      </c>
      <c r="Q11" s="88"/>
      <c r="R11" s="88"/>
    </row>
    <row r="12" spans="1:18" s="85" customFormat="1" x14ac:dyDescent="0.2">
      <c r="A12" s="82">
        <v>41667</v>
      </c>
      <c r="B12" s="83">
        <v>0.48402777777777778</v>
      </c>
      <c r="C12" s="26" t="s">
        <v>88</v>
      </c>
      <c r="D12" s="85">
        <v>11509200</v>
      </c>
      <c r="E12" s="84" t="s">
        <v>19</v>
      </c>
      <c r="G12" s="85">
        <v>1.75</v>
      </c>
      <c r="I12" s="88">
        <v>0.27800000000000002</v>
      </c>
      <c r="N12" s="85">
        <f>ABS(G12-G13)</f>
        <v>0.12999999999999989</v>
      </c>
      <c r="O12" s="88">
        <f>ABS(I12-I13)</f>
        <v>5.0000000000000044E-3</v>
      </c>
      <c r="Q12" s="88">
        <f>N12/AVERAGE(G12,G13)*100</f>
        <v>7.1625344352617031</v>
      </c>
      <c r="R12" s="88">
        <f>O12/AVERAGE(I12,I13)*100</f>
        <v>1.8148820326678781</v>
      </c>
    </row>
    <row r="13" spans="1:18" s="85" customFormat="1" x14ac:dyDescent="0.2">
      <c r="A13" s="82">
        <v>41667</v>
      </c>
      <c r="B13" s="83">
        <v>0.48472222222222222</v>
      </c>
      <c r="C13" s="26" t="s">
        <v>88</v>
      </c>
      <c r="D13" s="85">
        <v>11509200</v>
      </c>
      <c r="E13" s="84" t="s">
        <v>17</v>
      </c>
      <c r="G13" s="85">
        <v>1.88</v>
      </c>
      <c r="I13" s="88">
        <v>0.27300000000000002</v>
      </c>
      <c r="K13" s="85">
        <v>1</v>
      </c>
      <c r="L13" s="85">
        <v>1</v>
      </c>
    </row>
    <row r="14" spans="1:18" s="85" customFormat="1" x14ac:dyDescent="0.2"/>
    <row r="15" spans="1:18" s="85" customFormat="1" x14ac:dyDescent="0.2">
      <c r="J15" s="87" t="s">
        <v>63</v>
      </c>
      <c r="K15" s="25">
        <f>SUM(K2:K13)</f>
        <v>6</v>
      </c>
      <c r="L15" s="25">
        <f>SUM(L2:L13)</f>
        <v>6</v>
      </c>
      <c r="M15" s="87" t="s">
        <v>64</v>
      </c>
      <c r="N15" s="186">
        <f>AVERAGE(N2:N12)</f>
        <v>0.16266666666666676</v>
      </c>
      <c r="O15" s="186">
        <f>AVERAGE(O2:O12)</f>
        <v>3.0999999999999996E-2</v>
      </c>
      <c r="P15" s="25"/>
      <c r="Q15" s="186">
        <f>AVERAGE(Q2:Q12)</f>
        <v>9.4749171050929615</v>
      </c>
      <c r="R15" s="187">
        <f>AVERAGE(R2:R12)</f>
        <v>10.46149751904418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</vt:lpstr>
      <vt:lpstr>Summary</vt:lpstr>
      <vt:lpstr>Total, Dissolved Nutrients</vt:lpstr>
      <vt:lpstr>Chlorophyll</vt:lpstr>
      <vt:lpstr>BOD</vt:lpstr>
      <vt:lpstr>DOC</vt:lpstr>
      <vt:lpstr>TPCN</vt:lpstr>
      <vt:lpstr>Summary!Print_Area</vt:lpstr>
    </vt:vector>
  </TitlesOfParts>
  <Company>US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dqtanner</dc:creator>
  <cp:lastModifiedBy>lsrogers</cp:lastModifiedBy>
  <cp:lastPrinted>2011-06-21T20:18:12Z</cp:lastPrinted>
  <dcterms:created xsi:type="dcterms:W3CDTF">2009-12-22T16:59:40Z</dcterms:created>
  <dcterms:modified xsi:type="dcterms:W3CDTF">2018-04-26T23:40:09Z</dcterms:modified>
</cp:coreProperties>
</file>