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swcawwfsnas\reports_share\#Jerry\Posting\sir20185108\"/>
    </mc:Choice>
  </mc:AlternateContent>
  <xr:revisionPtr revIDLastSave="0" documentId="10_ncr:100000_{670D17F4-5E9D-4119-A2D7-62AF4BD480D1}" xr6:coauthVersionLast="31" xr6:coauthVersionMax="34" xr10:uidLastSave="{00000000-0000-0000-0000-000000000000}"/>
  <bookViews>
    <workbookView xWindow="0" yWindow="0" windowWidth="17175" windowHeight="11850" tabRatio="733" xr2:uid="{00000000-000D-0000-FFFF-FFFF00000000}"/>
  </bookViews>
  <sheets>
    <sheet name="Calibration, Parker-Imperial" sheetId="23" r:id="rId1"/>
    <sheet name="Calibration, Hoover-Imperial" sheetId="24" r:id="rId2"/>
  </sheets>
  <calcPr calcId="179017"/>
</workbook>
</file>

<file path=xl/calcChain.xml><?xml version="1.0" encoding="utf-8"?>
<calcChain xmlns="http://schemas.openxmlformats.org/spreadsheetml/2006/main">
  <c r="L324" i="24" l="1"/>
  <c r="G324" i="24"/>
  <c r="L323" i="24"/>
  <c r="G323" i="24"/>
  <c r="L322" i="24"/>
  <c r="G322" i="24"/>
  <c r="L321" i="24"/>
  <c r="G321" i="24"/>
  <c r="L320" i="24"/>
  <c r="G320" i="24"/>
  <c r="L319" i="24"/>
  <c r="G319" i="24"/>
  <c r="L318" i="24"/>
  <c r="G318" i="24"/>
  <c r="L317" i="24"/>
  <c r="G317" i="24"/>
  <c r="L316" i="24"/>
  <c r="G316" i="24"/>
  <c r="L315" i="24"/>
  <c r="G315" i="24"/>
  <c r="L314" i="24"/>
  <c r="G314" i="24"/>
  <c r="L313" i="24"/>
  <c r="G313" i="24"/>
  <c r="L312" i="24"/>
  <c r="G312" i="24"/>
  <c r="L311" i="24"/>
  <c r="G311" i="24"/>
  <c r="L310" i="24"/>
  <c r="G310" i="24"/>
  <c r="L309" i="24"/>
  <c r="G309" i="24"/>
  <c r="L308" i="24"/>
  <c r="G308" i="24"/>
  <c r="L307" i="24"/>
  <c r="G307" i="24"/>
  <c r="L306" i="24"/>
  <c r="G306" i="24"/>
  <c r="L305" i="24"/>
  <c r="G305" i="24"/>
  <c r="L304" i="24"/>
  <c r="G304" i="24"/>
  <c r="L303" i="24"/>
  <c r="G303" i="24"/>
  <c r="L302" i="24"/>
  <c r="G302" i="24"/>
  <c r="L301" i="24"/>
  <c r="G301" i="24"/>
  <c r="L300" i="24"/>
  <c r="G300" i="24"/>
  <c r="L299" i="24"/>
  <c r="G299" i="24"/>
  <c r="L298" i="24"/>
  <c r="G298" i="24"/>
  <c r="L297" i="24"/>
  <c r="G297" i="24"/>
  <c r="L296" i="24"/>
  <c r="G296" i="24"/>
  <c r="L295" i="24"/>
  <c r="G295" i="24"/>
  <c r="L294" i="24"/>
  <c r="G294" i="24"/>
  <c r="L293" i="24"/>
  <c r="G293" i="24"/>
  <c r="L292" i="24"/>
  <c r="O292" i="24" s="1"/>
  <c r="P292" i="24" s="1"/>
  <c r="Q292" i="24" s="1"/>
  <c r="G292" i="24"/>
  <c r="L291" i="24"/>
  <c r="G291" i="24"/>
  <c r="L290" i="24"/>
  <c r="G290" i="24"/>
  <c r="L289" i="24"/>
  <c r="G289" i="24"/>
  <c r="L288" i="24"/>
  <c r="G288" i="24"/>
  <c r="L287" i="24"/>
  <c r="G287" i="24"/>
  <c r="L286" i="24"/>
  <c r="G286" i="24"/>
  <c r="L285" i="24"/>
  <c r="G285" i="24"/>
  <c r="L284" i="24"/>
  <c r="G284" i="24"/>
  <c r="L283" i="24"/>
  <c r="G283" i="24"/>
  <c r="L282" i="24"/>
  <c r="G282" i="24"/>
  <c r="L281" i="24"/>
  <c r="G281" i="24"/>
  <c r="L280" i="24"/>
  <c r="G280" i="24"/>
  <c r="L279" i="24"/>
  <c r="G279" i="24"/>
  <c r="L278" i="24"/>
  <c r="G278" i="24"/>
  <c r="L277" i="24"/>
  <c r="G277" i="24"/>
  <c r="L276" i="24"/>
  <c r="G276" i="24"/>
  <c r="L275" i="24"/>
  <c r="G275" i="24"/>
  <c r="L274" i="24"/>
  <c r="G274" i="24"/>
  <c r="L273" i="24"/>
  <c r="G273" i="24"/>
  <c r="L272" i="24"/>
  <c r="G272" i="24"/>
  <c r="L271" i="24"/>
  <c r="G271" i="24"/>
  <c r="L270" i="24"/>
  <c r="G270" i="24"/>
  <c r="L269" i="24"/>
  <c r="G269" i="24"/>
  <c r="L268" i="24"/>
  <c r="O268" i="24" s="1"/>
  <c r="P268" i="24" s="1"/>
  <c r="Q268" i="24" s="1"/>
  <c r="G268" i="24"/>
  <c r="L267" i="24"/>
  <c r="G267" i="24"/>
  <c r="L266" i="24"/>
  <c r="G266" i="24"/>
  <c r="L265" i="24"/>
  <c r="G265" i="24"/>
  <c r="L264" i="24"/>
  <c r="G264" i="24"/>
  <c r="L263" i="24"/>
  <c r="G263" i="24"/>
  <c r="L262" i="24"/>
  <c r="G262" i="24"/>
  <c r="L261" i="24"/>
  <c r="G261" i="24"/>
  <c r="L260" i="24"/>
  <c r="G260" i="24"/>
  <c r="L259" i="24"/>
  <c r="G259" i="24"/>
  <c r="L258" i="24"/>
  <c r="G258" i="24"/>
  <c r="L257" i="24"/>
  <c r="G257" i="24"/>
  <c r="L256" i="24"/>
  <c r="G256" i="24"/>
  <c r="L255" i="24"/>
  <c r="G255" i="24"/>
  <c r="L254" i="24"/>
  <c r="G254" i="24"/>
  <c r="L253" i="24"/>
  <c r="G253" i="24"/>
  <c r="L252" i="24"/>
  <c r="G252" i="24"/>
  <c r="L251" i="24"/>
  <c r="G251" i="24"/>
  <c r="L250" i="24"/>
  <c r="G250" i="24"/>
  <c r="L249" i="24"/>
  <c r="G249" i="24"/>
  <c r="L248" i="24"/>
  <c r="G248" i="24"/>
  <c r="L247" i="24"/>
  <c r="G247" i="24"/>
  <c r="L246" i="24"/>
  <c r="G246" i="24"/>
  <c r="L245" i="24"/>
  <c r="G245" i="24"/>
  <c r="L244" i="24"/>
  <c r="G244" i="24"/>
  <c r="L243" i="24"/>
  <c r="G243" i="24"/>
  <c r="L242" i="24"/>
  <c r="G242" i="24"/>
  <c r="L241" i="24"/>
  <c r="G241" i="24"/>
  <c r="L240" i="24"/>
  <c r="G240" i="24"/>
  <c r="L239" i="24"/>
  <c r="G239" i="24"/>
  <c r="L238" i="24"/>
  <c r="G238" i="24"/>
  <c r="L237" i="24"/>
  <c r="G237" i="24"/>
  <c r="L236" i="24"/>
  <c r="G236" i="24"/>
  <c r="L235" i="24"/>
  <c r="G235" i="24"/>
  <c r="L234" i="24"/>
  <c r="G234" i="24"/>
  <c r="L233" i="24"/>
  <c r="G233" i="24"/>
  <c r="L232" i="24"/>
  <c r="G232" i="24"/>
  <c r="L231" i="24"/>
  <c r="G231" i="24"/>
  <c r="L230" i="24"/>
  <c r="G230" i="24"/>
  <c r="L229" i="24"/>
  <c r="G229" i="24"/>
  <c r="L228" i="24"/>
  <c r="G228" i="24"/>
  <c r="L227" i="24"/>
  <c r="G227" i="24"/>
  <c r="L226" i="24"/>
  <c r="G226" i="24"/>
  <c r="L225" i="24"/>
  <c r="G225" i="24"/>
  <c r="L224" i="24"/>
  <c r="G224" i="24"/>
  <c r="L223" i="24"/>
  <c r="G223" i="24"/>
  <c r="L222" i="24"/>
  <c r="G222" i="24"/>
  <c r="L221" i="24"/>
  <c r="G221" i="24"/>
  <c r="L220" i="24"/>
  <c r="G220" i="24"/>
  <c r="L219" i="24"/>
  <c r="G219" i="24"/>
  <c r="L218" i="24"/>
  <c r="G218" i="24"/>
  <c r="L217" i="24"/>
  <c r="G217" i="24"/>
  <c r="L216" i="24"/>
  <c r="G216" i="24"/>
  <c r="L215" i="24"/>
  <c r="G215" i="24"/>
  <c r="L214" i="24"/>
  <c r="G214" i="24"/>
  <c r="L213" i="24"/>
  <c r="G213" i="24"/>
  <c r="L212" i="24"/>
  <c r="G212" i="24"/>
  <c r="L211" i="24"/>
  <c r="G211" i="24"/>
  <c r="L210" i="24"/>
  <c r="G210" i="24"/>
  <c r="O210" i="24" s="1"/>
  <c r="P210" i="24" s="1"/>
  <c r="Q210" i="24" s="1"/>
  <c r="L209" i="24"/>
  <c r="G209" i="24"/>
  <c r="L208" i="24"/>
  <c r="G208" i="24"/>
  <c r="L207" i="24"/>
  <c r="G207" i="24"/>
  <c r="L206" i="24"/>
  <c r="G206" i="24"/>
  <c r="L205" i="24"/>
  <c r="G205" i="24"/>
  <c r="L204" i="24"/>
  <c r="G204" i="24"/>
  <c r="L203" i="24"/>
  <c r="G203" i="24"/>
  <c r="L202" i="24"/>
  <c r="G202" i="24"/>
  <c r="O202" i="24" s="1"/>
  <c r="P202" i="24" s="1"/>
  <c r="Q202" i="24" s="1"/>
  <c r="L201" i="24"/>
  <c r="G201" i="24"/>
  <c r="L200" i="24"/>
  <c r="G200" i="24"/>
  <c r="L199" i="24"/>
  <c r="G199" i="24"/>
  <c r="L198" i="24"/>
  <c r="G198" i="24"/>
  <c r="L197" i="24"/>
  <c r="G197" i="24"/>
  <c r="L196" i="24"/>
  <c r="G196" i="24"/>
  <c r="L195" i="24"/>
  <c r="G195" i="24"/>
  <c r="L194" i="24"/>
  <c r="G194" i="24"/>
  <c r="L193" i="24"/>
  <c r="G193" i="24"/>
  <c r="L192" i="24"/>
  <c r="G192" i="24"/>
  <c r="L191" i="24"/>
  <c r="G191" i="24"/>
  <c r="L190" i="24"/>
  <c r="G190" i="24"/>
  <c r="L189" i="24"/>
  <c r="G189" i="24"/>
  <c r="L188" i="24"/>
  <c r="G188" i="24"/>
  <c r="L187" i="24"/>
  <c r="G187" i="24"/>
  <c r="L186" i="24"/>
  <c r="G186" i="24"/>
  <c r="L185" i="24"/>
  <c r="G185" i="24"/>
  <c r="L184" i="24"/>
  <c r="G184" i="24"/>
  <c r="L183" i="24"/>
  <c r="G183" i="24"/>
  <c r="L182" i="24"/>
  <c r="G182" i="24"/>
  <c r="L181" i="24"/>
  <c r="G181" i="24"/>
  <c r="L180" i="24"/>
  <c r="G180" i="24"/>
  <c r="L179" i="24"/>
  <c r="G179" i="24"/>
  <c r="L178" i="24"/>
  <c r="G178" i="24"/>
  <c r="L177" i="24"/>
  <c r="G177" i="24"/>
  <c r="L176" i="24"/>
  <c r="G176" i="24"/>
  <c r="L175" i="24"/>
  <c r="G175" i="24"/>
  <c r="L174" i="24"/>
  <c r="G174" i="24"/>
  <c r="L173" i="24"/>
  <c r="G173" i="24"/>
  <c r="L172" i="24"/>
  <c r="G172" i="24"/>
  <c r="L171" i="24"/>
  <c r="G171" i="24"/>
  <c r="L170" i="24"/>
  <c r="G170" i="24"/>
  <c r="L169" i="24"/>
  <c r="G169" i="24"/>
  <c r="L168" i="24"/>
  <c r="G168" i="24"/>
  <c r="L167" i="24"/>
  <c r="G167" i="24"/>
  <c r="L166" i="24"/>
  <c r="G166" i="24"/>
  <c r="L165" i="24"/>
  <c r="G165" i="24"/>
  <c r="L164" i="24"/>
  <c r="G164" i="24"/>
  <c r="L163" i="24"/>
  <c r="G163" i="24"/>
  <c r="L162" i="24"/>
  <c r="G162" i="24"/>
  <c r="L161" i="24"/>
  <c r="G161" i="24"/>
  <c r="L160" i="24"/>
  <c r="G160" i="24"/>
  <c r="L159" i="24"/>
  <c r="G159" i="24"/>
  <c r="L158" i="24"/>
  <c r="G158" i="24"/>
  <c r="L157" i="24"/>
  <c r="G157" i="24"/>
  <c r="L156" i="24"/>
  <c r="G156" i="24"/>
  <c r="L155" i="24"/>
  <c r="G155" i="24"/>
  <c r="L154" i="24"/>
  <c r="G154" i="24"/>
  <c r="L153" i="24"/>
  <c r="G153" i="24"/>
  <c r="L152" i="24"/>
  <c r="G152" i="24"/>
  <c r="L151" i="24"/>
  <c r="G151" i="24"/>
  <c r="L150" i="24"/>
  <c r="G150" i="24"/>
  <c r="L149" i="24"/>
  <c r="G149" i="24"/>
  <c r="L148" i="24"/>
  <c r="G148" i="24"/>
  <c r="L147" i="24"/>
  <c r="G147" i="24"/>
  <c r="L146" i="24"/>
  <c r="G146" i="24"/>
  <c r="L145" i="24"/>
  <c r="G145" i="24"/>
  <c r="L144" i="24"/>
  <c r="G144" i="24"/>
  <c r="L143" i="24"/>
  <c r="G143" i="24"/>
  <c r="L142" i="24"/>
  <c r="G142" i="24"/>
  <c r="L141" i="24"/>
  <c r="G141" i="24"/>
  <c r="L140" i="24"/>
  <c r="G140" i="24"/>
  <c r="L139" i="24"/>
  <c r="G139" i="24"/>
  <c r="L138" i="24"/>
  <c r="G138" i="24"/>
  <c r="L137" i="24"/>
  <c r="G137" i="24"/>
  <c r="L136" i="24"/>
  <c r="G136" i="24"/>
  <c r="L135" i="24"/>
  <c r="G135" i="24"/>
  <c r="L134" i="24"/>
  <c r="G134" i="24"/>
  <c r="L133" i="24"/>
  <c r="G133" i="24"/>
  <c r="L132" i="24"/>
  <c r="G132" i="24"/>
  <c r="L131" i="24"/>
  <c r="G131" i="24"/>
  <c r="L130" i="24"/>
  <c r="G130" i="24"/>
  <c r="L129" i="24"/>
  <c r="G129" i="24"/>
  <c r="L128" i="24"/>
  <c r="G128" i="24"/>
  <c r="L127" i="24"/>
  <c r="G127" i="24"/>
  <c r="L126" i="24"/>
  <c r="G126" i="24"/>
  <c r="L125" i="24"/>
  <c r="G125" i="24"/>
  <c r="L124" i="24"/>
  <c r="G124" i="24"/>
  <c r="L123" i="24"/>
  <c r="G123" i="24"/>
  <c r="L122" i="24"/>
  <c r="G122" i="24"/>
  <c r="L121" i="24"/>
  <c r="G121" i="24"/>
  <c r="L120" i="24"/>
  <c r="G120" i="24"/>
  <c r="L119" i="24"/>
  <c r="G119" i="24"/>
  <c r="L118" i="24"/>
  <c r="G118" i="24"/>
  <c r="L117" i="24"/>
  <c r="G117" i="24"/>
  <c r="L116" i="24"/>
  <c r="G116" i="24"/>
  <c r="L115" i="24"/>
  <c r="G115" i="24"/>
  <c r="L114" i="24"/>
  <c r="G114" i="24"/>
  <c r="L113" i="24"/>
  <c r="G113" i="24"/>
  <c r="L112" i="24"/>
  <c r="G112" i="24"/>
  <c r="L111" i="24"/>
  <c r="G111" i="24"/>
  <c r="L110" i="24"/>
  <c r="G110" i="24"/>
  <c r="L109" i="24"/>
  <c r="G109" i="24"/>
  <c r="L108" i="24"/>
  <c r="G108" i="24"/>
  <c r="L107" i="24"/>
  <c r="G107" i="24"/>
  <c r="L106" i="24"/>
  <c r="G106" i="24"/>
  <c r="L105" i="24"/>
  <c r="G105" i="24"/>
  <c r="L104" i="24"/>
  <c r="G104" i="24"/>
  <c r="L103" i="24"/>
  <c r="G103" i="24"/>
  <c r="L102" i="24"/>
  <c r="G102" i="24"/>
  <c r="L101" i="24"/>
  <c r="G101" i="24"/>
  <c r="L100" i="24"/>
  <c r="G100" i="24"/>
  <c r="L99" i="24"/>
  <c r="G99" i="24"/>
  <c r="L98" i="24"/>
  <c r="G98" i="24"/>
  <c r="L97" i="24"/>
  <c r="G97" i="24"/>
  <c r="L96" i="24"/>
  <c r="G96" i="24"/>
  <c r="L95" i="24"/>
  <c r="G95" i="24"/>
  <c r="L94" i="24"/>
  <c r="G94" i="24"/>
  <c r="L93" i="24"/>
  <c r="G93" i="24"/>
  <c r="L92" i="24"/>
  <c r="G92" i="24"/>
  <c r="L91" i="24"/>
  <c r="G91" i="24"/>
  <c r="L90" i="24"/>
  <c r="G90" i="24"/>
  <c r="L89" i="24"/>
  <c r="G89" i="24"/>
  <c r="L88" i="24"/>
  <c r="O88" i="24" s="1"/>
  <c r="P88" i="24" s="1"/>
  <c r="Q88" i="24" s="1"/>
  <c r="G88" i="24"/>
  <c r="L87" i="24"/>
  <c r="G87" i="24"/>
  <c r="L86" i="24"/>
  <c r="G86" i="24"/>
  <c r="L85" i="24"/>
  <c r="G85" i="24"/>
  <c r="L84" i="24"/>
  <c r="G84" i="24"/>
  <c r="L83" i="24"/>
  <c r="G83" i="24"/>
  <c r="L82" i="24"/>
  <c r="G82" i="24"/>
  <c r="L81" i="24"/>
  <c r="G81" i="24"/>
  <c r="L80" i="24"/>
  <c r="O80" i="24" s="1"/>
  <c r="P80" i="24" s="1"/>
  <c r="Q80" i="24" s="1"/>
  <c r="G80" i="24"/>
  <c r="L79" i="24"/>
  <c r="G79" i="24"/>
  <c r="L78" i="24"/>
  <c r="G78" i="24"/>
  <c r="L77" i="24"/>
  <c r="G77" i="24"/>
  <c r="L76" i="24"/>
  <c r="O76" i="24" s="1"/>
  <c r="P76" i="24" s="1"/>
  <c r="Q76" i="24" s="1"/>
  <c r="G76" i="24"/>
  <c r="L75" i="24"/>
  <c r="G75" i="24"/>
  <c r="L74" i="24"/>
  <c r="G74" i="24"/>
  <c r="L73" i="24"/>
  <c r="G73" i="24"/>
  <c r="L72" i="24"/>
  <c r="O72" i="24" s="1"/>
  <c r="P72" i="24" s="1"/>
  <c r="Q72" i="24" s="1"/>
  <c r="G72" i="24"/>
  <c r="L71" i="24"/>
  <c r="G71" i="24"/>
  <c r="L70" i="24"/>
  <c r="G70" i="24"/>
  <c r="L69" i="24"/>
  <c r="G69" i="24"/>
  <c r="L68" i="24"/>
  <c r="O68" i="24" s="1"/>
  <c r="P68" i="24" s="1"/>
  <c r="Q68" i="24" s="1"/>
  <c r="G68" i="24"/>
  <c r="L67" i="24"/>
  <c r="G67" i="24"/>
  <c r="L66" i="24"/>
  <c r="G66" i="24"/>
  <c r="L65" i="24"/>
  <c r="G65" i="24"/>
  <c r="L64" i="24"/>
  <c r="O64" i="24" s="1"/>
  <c r="P64" i="24" s="1"/>
  <c r="Q64" i="24" s="1"/>
  <c r="G64" i="24"/>
  <c r="L63" i="24"/>
  <c r="G63" i="24"/>
  <c r="L62" i="24"/>
  <c r="G62" i="24"/>
  <c r="L61" i="24"/>
  <c r="G61" i="24"/>
  <c r="L60" i="24"/>
  <c r="O60" i="24" s="1"/>
  <c r="P60" i="24" s="1"/>
  <c r="Q60" i="24" s="1"/>
  <c r="G60" i="24"/>
  <c r="L59" i="24"/>
  <c r="G59" i="24"/>
  <c r="L58" i="24"/>
  <c r="G58" i="24"/>
  <c r="L57" i="24"/>
  <c r="G57" i="24"/>
  <c r="L56" i="24"/>
  <c r="G56" i="24"/>
  <c r="L55" i="24"/>
  <c r="G55" i="24"/>
  <c r="L54" i="24"/>
  <c r="G54" i="24"/>
  <c r="L53" i="24"/>
  <c r="G53" i="24"/>
  <c r="L52" i="24"/>
  <c r="G52" i="24"/>
  <c r="L51" i="24"/>
  <c r="G51" i="24"/>
  <c r="L50" i="24"/>
  <c r="G50" i="24"/>
  <c r="L49" i="24"/>
  <c r="G49" i="24"/>
  <c r="L48" i="24"/>
  <c r="G48" i="24"/>
  <c r="L47" i="24"/>
  <c r="G47" i="24"/>
  <c r="L46" i="24"/>
  <c r="G46" i="24"/>
  <c r="L45" i="24"/>
  <c r="G45" i="24"/>
  <c r="L44" i="24"/>
  <c r="G44" i="24"/>
  <c r="L43" i="24"/>
  <c r="G43" i="24"/>
  <c r="L42" i="24"/>
  <c r="G42" i="24"/>
  <c r="L41" i="24"/>
  <c r="G41" i="24"/>
  <c r="L40" i="24"/>
  <c r="G40" i="24"/>
  <c r="L39" i="24"/>
  <c r="G39" i="24"/>
  <c r="L38" i="24"/>
  <c r="G38" i="24"/>
  <c r="L37" i="24"/>
  <c r="G37" i="24"/>
  <c r="L36" i="24"/>
  <c r="G36" i="24"/>
  <c r="L35" i="24"/>
  <c r="G35" i="24"/>
  <c r="L34" i="24"/>
  <c r="G34" i="24"/>
  <c r="L33" i="24"/>
  <c r="G33" i="24"/>
  <c r="L32" i="24"/>
  <c r="O32" i="24" s="1"/>
  <c r="P32" i="24" s="1"/>
  <c r="Q32" i="24" s="1"/>
  <c r="G32" i="24"/>
  <c r="L31" i="24"/>
  <c r="G31" i="24"/>
  <c r="L30" i="24"/>
  <c r="G30" i="24"/>
  <c r="L29" i="24"/>
  <c r="G29" i="24"/>
  <c r="L28" i="24"/>
  <c r="G28" i="24"/>
  <c r="L27" i="24"/>
  <c r="G27" i="24"/>
  <c r="L26" i="24"/>
  <c r="G26" i="24"/>
  <c r="L25" i="24"/>
  <c r="G25" i="24"/>
  <c r="L24" i="24"/>
  <c r="G24" i="24"/>
  <c r="B24" i="24"/>
  <c r="C24" i="24" s="1"/>
  <c r="L23" i="24"/>
  <c r="G23" i="24"/>
  <c r="L22" i="24"/>
  <c r="G22" i="24"/>
  <c r="L21" i="24"/>
  <c r="G21" i="24"/>
  <c r="L20" i="24"/>
  <c r="G20" i="24"/>
  <c r="L19" i="24"/>
  <c r="G19" i="24"/>
  <c r="B19" i="24"/>
  <c r="C19" i="24" s="1"/>
  <c r="L18" i="24"/>
  <c r="G18" i="24"/>
  <c r="L17" i="24"/>
  <c r="O17" i="24" s="1"/>
  <c r="P17" i="24" s="1"/>
  <c r="Q17" i="24" s="1"/>
  <c r="G17" i="24"/>
  <c r="L16" i="24"/>
  <c r="G16" i="24"/>
  <c r="L15" i="24"/>
  <c r="G15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L8" i="24"/>
  <c r="G8" i="24"/>
  <c r="L7" i="24"/>
  <c r="G7" i="24"/>
  <c r="L6" i="24"/>
  <c r="G6" i="24"/>
  <c r="L5" i="24"/>
  <c r="G5" i="24"/>
  <c r="L4" i="24"/>
  <c r="O4" i="24" s="1"/>
  <c r="P4" i="24" s="1"/>
  <c r="K324" i="23"/>
  <c r="G324" i="23"/>
  <c r="K323" i="23"/>
  <c r="G323" i="23"/>
  <c r="K322" i="23"/>
  <c r="G322" i="23"/>
  <c r="K321" i="23"/>
  <c r="G321" i="23"/>
  <c r="K320" i="23"/>
  <c r="G320" i="23"/>
  <c r="K319" i="23"/>
  <c r="G319" i="23"/>
  <c r="K318" i="23"/>
  <c r="G318" i="23"/>
  <c r="K317" i="23"/>
  <c r="G317" i="23"/>
  <c r="K316" i="23"/>
  <c r="G316" i="23"/>
  <c r="K315" i="23"/>
  <c r="G315" i="23"/>
  <c r="K314" i="23"/>
  <c r="G314" i="23"/>
  <c r="K313" i="23"/>
  <c r="G313" i="23"/>
  <c r="K312" i="23"/>
  <c r="G312" i="23"/>
  <c r="K311" i="23"/>
  <c r="G311" i="23"/>
  <c r="K310" i="23"/>
  <c r="G310" i="23"/>
  <c r="K309" i="23"/>
  <c r="G309" i="23"/>
  <c r="K308" i="23"/>
  <c r="G308" i="23"/>
  <c r="K307" i="23"/>
  <c r="G307" i="23"/>
  <c r="K306" i="23"/>
  <c r="G306" i="23"/>
  <c r="K305" i="23"/>
  <c r="G305" i="23"/>
  <c r="K304" i="23"/>
  <c r="G304" i="23"/>
  <c r="K303" i="23"/>
  <c r="G303" i="23"/>
  <c r="K302" i="23"/>
  <c r="G302" i="23"/>
  <c r="K301" i="23"/>
  <c r="G301" i="23"/>
  <c r="K300" i="23"/>
  <c r="G300" i="23"/>
  <c r="K299" i="23"/>
  <c r="G299" i="23"/>
  <c r="K298" i="23"/>
  <c r="G298" i="23"/>
  <c r="K297" i="23"/>
  <c r="G297" i="23"/>
  <c r="K296" i="23"/>
  <c r="G296" i="23"/>
  <c r="K295" i="23"/>
  <c r="G295" i="23"/>
  <c r="K294" i="23"/>
  <c r="G294" i="23"/>
  <c r="K293" i="23"/>
  <c r="G293" i="23"/>
  <c r="K292" i="23"/>
  <c r="G292" i="23"/>
  <c r="K291" i="23"/>
  <c r="G291" i="23"/>
  <c r="K290" i="23"/>
  <c r="G290" i="23"/>
  <c r="K289" i="23"/>
  <c r="G289" i="23"/>
  <c r="K288" i="23"/>
  <c r="G288" i="23"/>
  <c r="K287" i="23"/>
  <c r="G287" i="23"/>
  <c r="K286" i="23"/>
  <c r="G286" i="23"/>
  <c r="K285" i="23"/>
  <c r="G285" i="23"/>
  <c r="K284" i="23"/>
  <c r="G284" i="23"/>
  <c r="K283" i="23"/>
  <c r="G283" i="23"/>
  <c r="K282" i="23"/>
  <c r="G282" i="23"/>
  <c r="K281" i="23"/>
  <c r="G281" i="23"/>
  <c r="K280" i="23"/>
  <c r="G280" i="23"/>
  <c r="K279" i="23"/>
  <c r="G279" i="23"/>
  <c r="K278" i="23"/>
  <c r="G278" i="23"/>
  <c r="K277" i="23"/>
  <c r="G277" i="23"/>
  <c r="K276" i="23"/>
  <c r="G276" i="23"/>
  <c r="K275" i="23"/>
  <c r="G275" i="23"/>
  <c r="K274" i="23"/>
  <c r="G274" i="23"/>
  <c r="K273" i="23"/>
  <c r="G273" i="23"/>
  <c r="K272" i="23"/>
  <c r="G272" i="23"/>
  <c r="K271" i="23"/>
  <c r="G271" i="23"/>
  <c r="K270" i="23"/>
  <c r="G270" i="23"/>
  <c r="K269" i="23"/>
  <c r="G269" i="23"/>
  <c r="K268" i="23"/>
  <c r="G268" i="23"/>
  <c r="K267" i="23"/>
  <c r="G267" i="23"/>
  <c r="K266" i="23"/>
  <c r="G266" i="23"/>
  <c r="K265" i="23"/>
  <c r="G265" i="23"/>
  <c r="K264" i="23"/>
  <c r="G264" i="23"/>
  <c r="K263" i="23"/>
  <c r="G263" i="23"/>
  <c r="K262" i="23"/>
  <c r="G262" i="23"/>
  <c r="K261" i="23"/>
  <c r="G261" i="23"/>
  <c r="K260" i="23"/>
  <c r="G260" i="23"/>
  <c r="K259" i="23"/>
  <c r="N259" i="23" s="1"/>
  <c r="O259" i="23" s="1"/>
  <c r="P259" i="23" s="1"/>
  <c r="G259" i="23"/>
  <c r="K258" i="23"/>
  <c r="G258" i="23"/>
  <c r="K257" i="23"/>
  <c r="G257" i="23"/>
  <c r="K256" i="23"/>
  <c r="G256" i="23"/>
  <c r="K255" i="23"/>
  <c r="G255" i="23"/>
  <c r="K254" i="23"/>
  <c r="G254" i="23"/>
  <c r="K253" i="23"/>
  <c r="G253" i="23"/>
  <c r="K252" i="23"/>
  <c r="G252" i="23"/>
  <c r="K251" i="23"/>
  <c r="N251" i="23" s="1"/>
  <c r="O251" i="23" s="1"/>
  <c r="P251" i="23" s="1"/>
  <c r="G251" i="23"/>
  <c r="K250" i="23"/>
  <c r="G250" i="23"/>
  <c r="K249" i="23"/>
  <c r="G249" i="23"/>
  <c r="K248" i="23"/>
  <c r="N248" i="23" s="1"/>
  <c r="O248" i="23" s="1"/>
  <c r="P248" i="23" s="1"/>
  <c r="G248" i="23"/>
  <c r="K247" i="23"/>
  <c r="G247" i="23"/>
  <c r="K246" i="23"/>
  <c r="G246" i="23"/>
  <c r="K245" i="23"/>
  <c r="G245" i="23"/>
  <c r="K244" i="23"/>
  <c r="G244" i="23"/>
  <c r="K243" i="23"/>
  <c r="G243" i="23"/>
  <c r="K242" i="23"/>
  <c r="G242" i="23"/>
  <c r="K241" i="23"/>
  <c r="G241" i="23"/>
  <c r="K240" i="23"/>
  <c r="N240" i="23" s="1"/>
  <c r="O240" i="23" s="1"/>
  <c r="P240" i="23" s="1"/>
  <c r="G240" i="23"/>
  <c r="K239" i="23"/>
  <c r="N239" i="23" s="1"/>
  <c r="O239" i="23" s="1"/>
  <c r="P239" i="23" s="1"/>
  <c r="G239" i="23"/>
  <c r="K238" i="23"/>
  <c r="G238" i="23"/>
  <c r="K237" i="23"/>
  <c r="G237" i="23"/>
  <c r="K236" i="23"/>
  <c r="N236" i="23" s="1"/>
  <c r="O236" i="23" s="1"/>
  <c r="P236" i="23" s="1"/>
  <c r="G236" i="23"/>
  <c r="K235" i="23"/>
  <c r="G235" i="23"/>
  <c r="K234" i="23"/>
  <c r="G234" i="23"/>
  <c r="K233" i="23"/>
  <c r="G233" i="23"/>
  <c r="K232" i="23"/>
  <c r="G232" i="23"/>
  <c r="K231" i="23"/>
  <c r="G231" i="23"/>
  <c r="K230" i="23"/>
  <c r="G230" i="23"/>
  <c r="K229" i="23"/>
  <c r="G229" i="23"/>
  <c r="K228" i="23"/>
  <c r="N228" i="23" s="1"/>
  <c r="O228" i="23" s="1"/>
  <c r="P228" i="23" s="1"/>
  <c r="G228" i="23"/>
  <c r="K227" i="23"/>
  <c r="G227" i="23"/>
  <c r="K226" i="23"/>
  <c r="G226" i="23"/>
  <c r="K225" i="23"/>
  <c r="G225" i="23"/>
  <c r="K224" i="23"/>
  <c r="G224" i="23"/>
  <c r="K223" i="23"/>
  <c r="G223" i="23"/>
  <c r="K222" i="23"/>
  <c r="G222" i="23"/>
  <c r="K221" i="23"/>
  <c r="G221" i="23"/>
  <c r="K220" i="23"/>
  <c r="G220" i="23"/>
  <c r="K219" i="23"/>
  <c r="G219" i="23"/>
  <c r="K218" i="23"/>
  <c r="G218" i="23"/>
  <c r="K217" i="23"/>
  <c r="G217" i="23"/>
  <c r="K216" i="23"/>
  <c r="G216" i="23"/>
  <c r="K215" i="23"/>
  <c r="G215" i="23"/>
  <c r="K214" i="23"/>
  <c r="G214" i="23"/>
  <c r="K213" i="23"/>
  <c r="G213" i="23"/>
  <c r="K212" i="23"/>
  <c r="G212" i="23"/>
  <c r="K211" i="23"/>
  <c r="N211" i="23" s="1"/>
  <c r="O211" i="23" s="1"/>
  <c r="P211" i="23" s="1"/>
  <c r="G211" i="23"/>
  <c r="K210" i="23"/>
  <c r="G210" i="23"/>
  <c r="K209" i="23"/>
  <c r="G209" i="23"/>
  <c r="K208" i="23"/>
  <c r="G208" i="23"/>
  <c r="K207" i="23"/>
  <c r="G207" i="23"/>
  <c r="K206" i="23"/>
  <c r="G206" i="23"/>
  <c r="K205" i="23"/>
  <c r="G205" i="23"/>
  <c r="K204" i="23"/>
  <c r="G204" i="23"/>
  <c r="K203" i="23"/>
  <c r="N203" i="23" s="1"/>
  <c r="O203" i="23" s="1"/>
  <c r="P203" i="23" s="1"/>
  <c r="G203" i="23"/>
  <c r="K202" i="23"/>
  <c r="G202" i="23"/>
  <c r="K201" i="23"/>
  <c r="G201" i="23"/>
  <c r="K200" i="23"/>
  <c r="N200" i="23" s="1"/>
  <c r="O200" i="23" s="1"/>
  <c r="P200" i="23" s="1"/>
  <c r="G200" i="23"/>
  <c r="K199" i="23"/>
  <c r="G199" i="23"/>
  <c r="K198" i="23"/>
  <c r="G198" i="23"/>
  <c r="K197" i="23"/>
  <c r="G197" i="23"/>
  <c r="K196" i="23"/>
  <c r="G196" i="23"/>
  <c r="K195" i="23"/>
  <c r="G195" i="23"/>
  <c r="K194" i="23"/>
  <c r="G194" i="23"/>
  <c r="K193" i="23"/>
  <c r="G193" i="23"/>
  <c r="K192" i="23"/>
  <c r="N192" i="23" s="1"/>
  <c r="O192" i="23" s="1"/>
  <c r="P192" i="23" s="1"/>
  <c r="G192" i="23"/>
  <c r="K191" i="23"/>
  <c r="G191" i="23"/>
  <c r="K190" i="23"/>
  <c r="G190" i="23"/>
  <c r="K189" i="23"/>
  <c r="G189" i="23"/>
  <c r="K188" i="23"/>
  <c r="G188" i="23"/>
  <c r="K187" i="23"/>
  <c r="G187" i="23"/>
  <c r="K186" i="23"/>
  <c r="G186" i="23"/>
  <c r="K185" i="23"/>
  <c r="G185" i="23"/>
  <c r="K184" i="23"/>
  <c r="G184" i="23"/>
  <c r="K183" i="23"/>
  <c r="G183" i="23"/>
  <c r="K182" i="23"/>
  <c r="G182" i="23"/>
  <c r="K181" i="23"/>
  <c r="G181" i="23"/>
  <c r="K180" i="23"/>
  <c r="G180" i="23"/>
  <c r="K179" i="23"/>
  <c r="N179" i="23" s="1"/>
  <c r="O179" i="23" s="1"/>
  <c r="P179" i="23" s="1"/>
  <c r="G179" i="23"/>
  <c r="K178" i="23"/>
  <c r="G178" i="23"/>
  <c r="K177" i="23"/>
  <c r="G177" i="23"/>
  <c r="K176" i="23"/>
  <c r="G176" i="23"/>
  <c r="K175" i="23"/>
  <c r="G175" i="23"/>
  <c r="K174" i="23"/>
  <c r="G174" i="23"/>
  <c r="K173" i="23"/>
  <c r="G173" i="23"/>
  <c r="K172" i="23"/>
  <c r="G172" i="23"/>
  <c r="K171" i="23"/>
  <c r="G171" i="23"/>
  <c r="K170" i="23"/>
  <c r="G170" i="23"/>
  <c r="K169" i="23"/>
  <c r="G169" i="23"/>
  <c r="K168" i="23"/>
  <c r="G168" i="23"/>
  <c r="K167" i="23"/>
  <c r="G167" i="23"/>
  <c r="K166" i="23"/>
  <c r="G166" i="23"/>
  <c r="K165" i="23"/>
  <c r="G165" i="23"/>
  <c r="K164" i="23"/>
  <c r="G164" i="23"/>
  <c r="K163" i="23"/>
  <c r="G163" i="23"/>
  <c r="K162" i="23"/>
  <c r="G162" i="23"/>
  <c r="K161" i="23"/>
  <c r="G161" i="23"/>
  <c r="K160" i="23"/>
  <c r="G160" i="23"/>
  <c r="K159" i="23"/>
  <c r="G159" i="23"/>
  <c r="K158" i="23"/>
  <c r="G158" i="23"/>
  <c r="K157" i="23"/>
  <c r="G157" i="23"/>
  <c r="K156" i="23"/>
  <c r="G156" i="23"/>
  <c r="K155" i="23"/>
  <c r="G155" i="23"/>
  <c r="K154" i="23"/>
  <c r="G154" i="23"/>
  <c r="K153" i="23"/>
  <c r="G153" i="23"/>
  <c r="K152" i="23"/>
  <c r="G152" i="23"/>
  <c r="K151" i="23"/>
  <c r="G151" i="23"/>
  <c r="K150" i="23"/>
  <c r="G150" i="23"/>
  <c r="K149" i="23"/>
  <c r="G149" i="23"/>
  <c r="K148" i="23"/>
  <c r="G148" i="23"/>
  <c r="K147" i="23"/>
  <c r="G147" i="23"/>
  <c r="K146" i="23"/>
  <c r="G146" i="23"/>
  <c r="K145" i="23"/>
  <c r="G145" i="23"/>
  <c r="K144" i="23"/>
  <c r="G144" i="23"/>
  <c r="K143" i="23"/>
  <c r="G143" i="23"/>
  <c r="K142" i="23"/>
  <c r="G142" i="23"/>
  <c r="K141" i="23"/>
  <c r="G141" i="23"/>
  <c r="K140" i="23"/>
  <c r="G140" i="23"/>
  <c r="K139" i="23"/>
  <c r="G139" i="23"/>
  <c r="K138" i="23"/>
  <c r="G138" i="23"/>
  <c r="K137" i="23"/>
  <c r="G137" i="23"/>
  <c r="K136" i="23"/>
  <c r="G136" i="23"/>
  <c r="K135" i="23"/>
  <c r="G135" i="23"/>
  <c r="K134" i="23"/>
  <c r="G134" i="23"/>
  <c r="K133" i="23"/>
  <c r="G133" i="23"/>
  <c r="K132" i="23"/>
  <c r="G132" i="23"/>
  <c r="K131" i="23"/>
  <c r="N131" i="23" s="1"/>
  <c r="O131" i="23" s="1"/>
  <c r="P131" i="23" s="1"/>
  <c r="G131" i="23"/>
  <c r="K130" i="23"/>
  <c r="G130" i="23"/>
  <c r="K129" i="23"/>
  <c r="G129" i="23"/>
  <c r="K128" i="23"/>
  <c r="G128" i="23"/>
  <c r="K127" i="23"/>
  <c r="G127" i="23"/>
  <c r="K126" i="23"/>
  <c r="G126" i="23"/>
  <c r="K125" i="23"/>
  <c r="G125" i="23"/>
  <c r="K124" i="23"/>
  <c r="G124" i="23"/>
  <c r="K123" i="23"/>
  <c r="G123" i="23"/>
  <c r="K122" i="23"/>
  <c r="G122" i="23"/>
  <c r="K121" i="23"/>
  <c r="G121" i="23"/>
  <c r="K120" i="23"/>
  <c r="G120" i="23"/>
  <c r="K119" i="23"/>
  <c r="G119" i="23"/>
  <c r="K118" i="23"/>
  <c r="G118" i="23"/>
  <c r="K117" i="23"/>
  <c r="G117" i="23"/>
  <c r="K116" i="23"/>
  <c r="G116" i="23"/>
  <c r="K115" i="23"/>
  <c r="N115" i="23" s="1"/>
  <c r="O115" i="23" s="1"/>
  <c r="P115" i="23" s="1"/>
  <c r="G115" i="23"/>
  <c r="K114" i="23"/>
  <c r="G114" i="23"/>
  <c r="K113" i="23"/>
  <c r="G113" i="23"/>
  <c r="K112" i="23"/>
  <c r="G112" i="23"/>
  <c r="K111" i="23"/>
  <c r="G111" i="23"/>
  <c r="K110" i="23"/>
  <c r="G110" i="23"/>
  <c r="K109" i="23"/>
  <c r="G109" i="23"/>
  <c r="K108" i="23"/>
  <c r="G108" i="23"/>
  <c r="K107" i="23"/>
  <c r="G107" i="23"/>
  <c r="K106" i="23"/>
  <c r="G106" i="23"/>
  <c r="K105" i="23"/>
  <c r="G105" i="23"/>
  <c r="K104" i="23"/>
  <c r="G104" i="23"/>
  <c r="K103" i="23"/>
  <c r="G103" i="23"/>
  <c r="K102" i="23"/>
  <c r="G102" i="23"/>
  <c r="K101" i="23"/>
  <c r="G101" i="23"/>
  <c r="K100" i="23"/>
  <c r="G100" i="23"/>
  <c r="K99" i="23"/>
  <c r="G99" i="23"/>
  <c r="K98" i="23"/>
  <c r="G98" i="23"/>
  <c r="K97" i="23"/>
  <c r="G97" i="23"/>
  <c r="K96" i="23"/>
  <c r="G96" i="23"/>
  <c r="K95" i="23"/>
  <c r="N95" i="23" s="1"/>
  <c r="O95" i="23" s="1"/>
  <c r="P95" i="23" s="1"/>
  <c r="G95" i="23"/>
  <c r="K94" i="23"/>
  <c r="G94" i="23"/>
  <c r="K93" i="23"/>
  <c r="G93" i="23"/>
  <c r="K92" i="23"/>
  <c r="G92" i="23"/>
  <c r="K91" i="23"/>
  <c r="G91" i="23"/>
  <c r="K90" i="23"/>
  <c r="G90" i="23"/>
  <c r="K89" i="23"/>
  <c r="G89" i="23"/>
  <c r="K88" i="23"/>
  <c r="G88" i="23"/>
  <c r="K87" i="23"/>
  <c r="G87" i="23"/>
  <c r="K86" i="23"/>
  <c r="G86" i="23"/>
  <c r="K85" i="23"/>
  <c r="G85" i="23"/>
  <c r="K84" i="23"/>
  <c r="N84" i="23" s="1"/>
  <c r="O84" i="23" s="1"/>
  <c r="P84" i="23" s="1"/>
  <c r="G84" i="23"/>
  <c r="K83" i="23"/>
  <c r="G83" i="23"/>
  <c r="K82" i="23"/>
  <c r="G82" i="23"/>
  <c r="K81" i="23"/>
  <c r="G81" i="23"/>
  <c r="K80" i="23"/>
  <c r="G80" i="23"/>
  <c r="K79" i="23"/>
  <c r="G79" i="23"/>
  <c r="K78" i="23"/>
  <c r="G78" i="23"/>
  <c r="K77" i="23"/>
  <c r="G77" i="23"/>
  <c r="K76" i="23"/>
  <c r="G76" i="23"/>
  <c r="K75" i="23"/>
  <c r="G75" i="23"/>
  <c r="K74" i="23"/>
  <c r="G74" i="23"/>
  <c r="K73" i="23"/>
  <c r="G73" i="23"/>
  <c r="K72" i="23"/>
  <c r="G72" i="23"/>
  <c r="K71" i="23"/>
  <c r="G71" i="23"/>
  <c r="K70" i="23"/>
  <c r="G70" i="23"/>
  <c r="K69" i="23"/>
  <c r="G69" i="23"/>
  <c r="K68" i="23"/>
  <c r="G68" i="23"/>
  <c r="K67" i="23"/>
  <c r="G67" i="23"/>
  <c r="K66" i="23"/>
  <c r="G66" i="23"/>
  <c r="K65" i="23"/>
  <c r="G65" i="23"/>
  <c r="K64" i="23"/>
  <c r="G64" i="23"/>
  <c r="K63" i="23"/>
  <c r="G63" i="23"/>
  <c r="K62" i="23"/>
  <c r="G62" i="23"/>
  <c r="K61" i="23"/>
  <c r="G61" i="23"/>
  <c r="K60" i="23"/>
  <c r="G60" i="23"/>
  <c r="K59" i="23"/>
  <c r="G59" i="23"/>
  <c r="K58" i="23"/>
  <c r="G58" i="23"/>
  <c r="K57" i="23"/>
  <c r="G57" i="23"/>
  <c r="K56" i="23"/>
  <c r="N56" i="23" s="1"/>
  <c r="O56" i="23" s="1"/>
  <c r="P56" i="23" s="1"/>
  <c r="G56" i="23"/>
  <c r="K55" i="23"/>
  <c r="G55" i="23"/>
  <c r="K54" i="23"/>
  <c r="G54" i="23"/>
  <c r="K53" i="23"/>
  <c r="G53" i="23"/>
  <c r="K52" i="23"/>
  <c r="G52" i="23"/>
  <c r="K51" i="23"/>
  <c r="N51" i="23" s="1"/>
  <c r="O51" i="23" s="1"/>
  <c r="P51" i="23" s="1"/>
  <c r="G51" i="23"/>
  <c r="K50" i="23"/>
  <c r="G50" i="23"/>
  <c r="K49" i="23"/>
  <c r="G49" i="23"/>
  <c r="K48" i="23"/>
  <c r="G48" i="23"/>
  <c r="K47" i="23"/>
  <c r="G47" i="23"/>
  <c r="K46" i="23"/>
  <c r="G46" i="23"/>
  <c r="K45" i="23"/>
  <c r="G45" i="23"/>
  <c r="K44" i="23"/>
  <c r="N44" i="23" s="1"/>
  <c r="O44" i="23" s="1"/>
  <c r="P44" i="23" s="1"/>
  <c r="G44" i="23"/>
  <c r="K43" i="23"/>
  <c r="G43" i="23"/>
  <c r="K42" i="23"/>
  <c r="G42" i="23"/>
  <c r="K41" i="23"/>
  <c r="G41" i="23"/>
  <c r="K40" i="23"/>
  <c r="N40" i="23" s="1"/>
  <c r="O40" i="23" s="1"/>
  <c r="P40" i="23" s="1"/>
  <c r="G40" i="23"/>
  <c r="K39" i="23"/>
  <c r="G39" i="23"/>
  <c r="K38" i="23"/>
  <c r="G38" i="23"/>
  <c r="K37" i="23"/>
  <c r="G37" i="23"/>
  <c r="K36" i="23"/>
  <c r="G36" i="23"/>
  <c r="K35" i="23"/>
  <c r="G35" i="23"/>
  <c r="K34" i="23"/>
  <c r="G34" i="23"/>
  <c r="K33" i="23"/>
  <c r="G33" i="23"/>
  <c r="N33" i="23" s="1"/>
  <c r="O33" i="23" s="1"/>
  <c r="P33" i="23" s="1"/>
  <c r="K32" i="23"/>
  <c r="G32" i="23"/>
  <c r="K31" i="23"/>
  <c r="G31" i="23"/>
  <c r="K30" i="23"/>
  <c r="G30" i="23"/>
  <c r="K29" i="23"/>
  <c r="G29" i="23"/>
  <c r="K28" i="23"/>
  <c r="G28" i="23"/>
  <c r="K27" i="23"/>
  <c r="G27" i="23"/>
  <c r="K26" i="23"/>
  <c r="G26" i="23"/>
  <c r="K25" i="23"/>
  <c r="G25" i="23"/>
  <c r="K24" i="23"/>
  <c r="G24" i="23"/>
  <c r="K23" i="23"/>
  <c r="G23" i="23"/>
  <c r="K22" i="23"/>
  <c r="G22" i="23"/>
  <c r="B22" i="23"/>
  <c r="C22" i="23" s="1"/>
  <c r="K21" i="23"/>
  <c r="G21" i="23"/>
  <c r="K20" i="23"/>
  <c r="G20" i="23"/>
  <c r="K19" i="23"/>
  <c r="G19" i="23"/>
  <c r="K18" i="23"/>
  <c r="G18" i="23"/>
  <c r="K17" i="23"/>
  <c r="G17" i="23"/>
  <c r="B17" i="23"/>
  <c r="C17" i="23" s="1"/>
  <c r="K16" i="23"/>
  <c r="G16" i="23"/>
  <c r="K15" i="23"/>
  <c r="G15" i="23"/>
  <c r="K14" i="23"/>
  <c r="G14" i="23"/>
  <c r="K13" i="23"/>
  <c r="G13" i="23"/>
  <c r="K12" i="23"/>
  <c r="G12" i="23"/>
  <c r="K11" i="23"/>
  <c r="G11" i="23"/>
  <c r="K10" i="23"/>
  <c r="G10" i="23"/>
  <c r="K9" i="23"/>
  <c r="G9" i="23"/>
  <c r="K8" i="23"/>
  <c r="G8" i="23"/>
  <c r="K7" i="23"/>
  <c r="G7" i="23"/>
  <c r="K6" i="23"/>
  <c r="G6" i="23"/>
  <c r="K5" i="23"/>
  <c r="G5" i="23"/>
  <c r="K4" i="23"/>
  <c r="N4" i="23" s="1"/>
  <c r="O4" i="23" s="1"/>
  <c r="N42" i="23" l="1"/>
  <c r="O42" i="23" s="1"/>
  <c r="P42" i="23" s="1"/>
  <c r="N58" i="23"/>
  <c r="O58" i="23" s="1"/>
  <c r="P58" i="23" s="1"/>
  <c r="N70" i="23"/>
  <c r="O70" i="23" s="1"/>
  <c r="P70" i="23" s="1"/>
  <c r="N94" i="23"/>
  <c r="O94" i="23" s="1"/>
  <c r="P94" i="23" s="1"/>
  <c r="N118" i="23"/>
  <c r="O118" i="23" s="1"/>
  <c r="P118" i="23" s="1"/>
  <c r="N190" i="23"/>
  <c r="O190" i="23" s="1"/>
  <c r="P190" i="23" s="1"/>
  <c r="N198" i="23"/>
  <c r="O198" i="23" s="1"/>
  <c r="P198" i="23" s="1"/>
  <c r="N206" i="23"/>
  <c r="O206" i="23" s="1"/>
  <c r="P206" i="23" s="1"/>
  <c r="N230" i="23"/>
  <c r="O230" i="23" s="1"/>
  <c r="P230" i="23" s="1"/>
  <c r="N246" i="23"/>
  <c r="O246" i="23" s="1"/>
  <c r="P246" i="23" s="1"/>
  <c r="N262" i="23"/>
  <c r="O262" i="23" s="1"/>
  <c r="P262" i="23" s="1"/>
  <c r="N294" i="23"/>
  <c r="O294" i="23" s="1"/>
  <c r="P294" i="23" s="1"/>
  <c r="N298" i="23"/>
  <c r="O298" i="23" s="1"/>
  <c r="P298" i="23" s="1"/>
  <c r="O22" i="24"/>
  <c r="P22" i="24" s="1"/>
  <c r="Q22" i="24" s="1"/>
  <c r="O26" i="24"/>
  <c r="P26" i="24" s="1"/>
  <c r="Q26" i="24" s="1"/>
  <c r="O30" i="24"/>
  <c r="P30" i="24" s="1"/>
  <c r="Q30" i="24" s="1"/>
  <c r="O34" i="24"/>
  <c r="P34" i="24" s="1"/>
  <c r="Q34" i="24" s="1"/>
  <c r="O50" i="24"/>
  <c r="P50" i="24" s="1"/>
  <c r="Q50" i="24" s="1"/>
  <c r="O62" i="24"/>
  <c r="P62" i="24" s="1"/>
  <c r="Q62" i="24" s="1"/>
  <c r="O66" i="24"/>
  <c r="P66" i="24" s="1"/>
  <c r="Q66" i="24" s="1"/>
  <c r="O78" i="24"/>
  <c r="P78" i="24" s="1"/>
  <c r="Q78" i="24" s="1"/>
  <c r="O86" i="24"/>
  <c r="P86" i="24" s="1"/>
  <c r="Q86" i="24" s="1"/>
  <c r="O90" i="24"/>
  <c r="P90" i="24" s="1"/>
  <c r="Q90" i="24" s="1"/>
  <c r="O106" i="24"/>
  <c r="P106" i="24" s="1"/>
  <c r="Q106" i="24" s="1"/>
  <c r="O250" i="24"/>
  <c r="P250" i="24" s="1"/>
  <c r="Q250" i="24" s="1"/>
  <c r="O266" i="24"/>
  <c r="P266" i="24" s="1"/>
  <c r="Q266" i="24" s="1"/>
  <c r="O274" i="24"/>
  <c r="P274" i="24" s="1"/>
  <c r="Q274" i="24" s="1"/>
  <c r="O282" i="24"/>
  <c r="P282" i="24" s="1"/>
  <c r="Q282" i="24" s="1"/>
  <c r="N252" i="23"/>
  <c r="O252" i="23" s="1"/>
  <c r="P252" i="23" s="1"/>
  <c r="N256" i="23"/>
  <c r="O256" i="23" s="1"/>
  <c r="P256" i="23" s="1"/>
  <c r="N284" i="23"/>
  <c r="O284" i="23" s="1"/>
  <c r="P284" i="23" s="1"/>
  <c r="N288" i="23"/>
  <c r="O288" i="23" s="1"/>
  <c r="P288" i="23" s="1"/>
  <c r="N308" i="23"/>
  <c r="O308" i="23" s="1"/>
  <c r="P308" i="23" s="1"/>
  <c r="N312" i="23"/>
  <c r="O312" i="23" s="1"/>
  <c r="P312" i="23" s="1"/>
  <c r="N324" i="23"/>
  <c r="O324" i="23" s="1"/>
  <c r="P324" i="23" s="1"/>
  <c r="O16" i="24"/>
  <c r="P16" i="24" s="1"/>
  <c r="Q16" i="24" s="1"/>
  <c r="N49" i="23"/>
  <c r="O49" i="23" s="1"/>
  <c r="P49" i="23" s="1"/>
  <c r="N97" i="23"/>
  <c r="O97" i="23" s="1"/>
  <c r="P97" i="23" s="1"/>
  <c r="N117" i="23"/>
  <c r="O117" i="23" s="1"/>
  <c r="P117" i="23" s="1"/>
  <c r="N121" i="23"/>
  <c r="O121" i="23" s="1"/>
  <c r="P121" i="23" s="1"/>
  <c r="N177" i="23"/>
  <c r="O177" i="23" s="1"/>
  <c r="P177" i="23" s="1"/>
  <c r="N217" i="23"/>
  <c r="O217" i="23" s="1"/>
  <c r="P217" i="23" s="1"/>
  <c r="N221" i="23"/>
  <c r="O221" i="23" s="1"/>
  <c r="P221" i="23" s="1"/>
  <c r="N225" i="23"/>
  <c r="O225" i="23" s="1"/>
  <c r="P225" i="23" s="1"/>
  <c r="N241" i="23"/>
  <c r="O241" i="23" s="1"/>
  <c r="P241" i="23" s="1"/>
  <c r="N289" i="23"/>
  <c r="O289" i="23" s="1"/>
  <c r="P289" i="23" s="1"/>
  <c r="N297" i="23"/>
  <c r="O297" i="23" s="1"/>
  <c r="P297" i="23" s="1"/>
  <c r="N321" i="23"/>
  <c r="O321" i="23" s="1"/>
  <c r="P321" i="23" s="1"/>
  <c r="O200" i="24"/>
  <c r="P200" i="24" s="1"/>
  <c r="Q200" i="24" s="1"/>
  <c r="O204" i="24"/>
  <c r="P204" i="24" s="1"/>
  <c r="Q204" i="24" s="1"/>
  <c r="O208" i="24"/>
  <c r="P208" i="24" s="1"/>
  <c r="Q208" i="24" s="1"/>
  <c r="O216" i="24"/>
  <c r="P216" i="24" s="1"/>
  <c r="Q216" i="24" s="1"/>
  <c r="O320" i="24"/>
  <c r="P320" i="24" s="1"/>
  <c r="Q320" i="24" s="1"/>
  <c r="O25" i="24"/>
  <c r="P25" i="24" s="1"/>
  <c r="Q25" i="24" s="1"/>
  <c r="O27" i="24"/>
  <c r="P27" i="24" s="1"/>
  <c r="Q27" i="24" s="1"/>
  <c r="O29" i="24"/>
  <c r="P29" i="24" s="1"/>
  <c r="Q29" i="24" s="1"/>
  <c r="O31" i="24"/>
  <c r="P31" i="24" s="1"/>
  <c r="Q31" i="24" s="1"/>
  <c r="O61" i="24"/>
  <c r="P61" i="24" s="1"/>
  <c r="Q61" i="24" s="1"/>
  <c r="O69" i="24"/>
  <c r="P69" i="24" s="1"/>
  <c r="Q69" i="24" s="1"/>
  <c r="O71" i="24"/>
  <c r="P71" i="24" s="1"/>
  <c r="Q71" i="24" s="1"/>
  <c r="O73" i="24"/>
  <c r="P73" i="24" s="1"/>
  <c r="Q73" i="24" s="1"/>
  <c r="O79" i="24"/>
  <c r="P79" i="24" s="1"/>
  <c r="Q79" i="24" s="1"/>
  <c r="O85" i="24"/>
  <c r="P85" i="24" s="1"/>
  <c r="Q85" i="24" s="1"/>
  <c r="O87" i="24"/>
  <c r="P87" i="24" s="1"/>
  <c r="Q87" i="24" s="1"/>
  <c r="O109" i="24"/>
  <c r="P109" i="24" s="1"/>
  <c r="Q109" i="24" s="1"/>
  <c r="O241" i="24"/>
  <c r="P241" i="24" s="1"/>
  <c r="Q241" i="24" s="1"/>
  <c r="O243" i="24"/>
  <c r="P243" i="24" s="1"/>
  <c r="Q243" i="24" s="1"/>
  <c r="O247" i="24"/>
  <c r="P247" i="24" s="1"/>
  <c r="Q247" i="24" s="1"/>
  <c r="O251" i="24"/>
  <c r="P251" i="24" s="1"/>
  <c r="Q251" i="24" s="1"/>
  <c r="O269" i="24"/>
  <c r="P269" i="24" s="1"/>
  <c r="Q269" i="24" s="1"/>
  <c r="O295" i="24"/>
  <c r="P295" i="24" s="1"/>
  <c r="Q295" i="24" s="1"/>
  <c r="O301" i="24"/>
  <c r="P301" i="24" s="1"/>
  <c r="Q301" i="24" s="1"/>
  <c r="O303" i="24"/>
  <c r="P303" i="24" s="1"/>
  <c r="Q303" i="24" s="1"/>
  <c r="O307" i="24"/>
  <c r="P307" i="24" s="1"/>
  <c r="Q307" i="24" s="1"/>
  <c r="O317" i="24"/>
  <c r="P317" i="24" s="1"/>
  <c r="Q317" i="24" s="1"/>
  <c r="O321" i="24"/>
  <c r="P321" i="24" s="1"/>
  <c r="Q321" i="24" s="1"/>
  <c r="O7" i="24"/>
  <c r="P7" i="24" s="1"/>
  <c r="Q7" i="24" s="1"/>
  <c r="O112" i="24"/>
  <c r="P112" i="24" s="1"/>
  <c r="Q112" i="24" s="1"/>
  <c r="O114" i="24"/>
  <c r="P114" i="24" s="1"/>
  <c r="Q114" i="24" s="1"/>
  <c r="O120" i="24"/>
  <c r="P120" i="24" s="1"/>
  <c r="Q120" i="24" s="1"/>
  <c r="O122" i="24"/>
  <c r="P122" i="24" s="1"/>
  <c r="Q122" i="24" s="1"/>
  <c r="O130" i="24"/>
  <c r="P130" i="24" s="1"/>
  <c r="Q130" i="24" s="1"/>
  <c r="O134" i="24"/>
  <c r="P134" i="24" s="1"/>
  <c r="Q134" i="24" s="1"/>
  <c r="O152" i="24"/>
  <c r="P152" i="24" s="1"/>
  <c r="Q152" i="24" s="1"/>
  <c r="O172" i="24"/>
  <c r="P172" i="24" s="1"/>
  <c r="Q172" i="24" s="1"/>
  <c r="O220" i="24"/>
  <c r="P220" i="24" s="1"/>
  <c r="Q220" i="24" s="1"/>
  <c r="O222" i="24"/>
  <c r="P222" i="24" s="1"/>
  <c r="Q222" i="24" s="1"/>
  <c r="O230" i="24"/>
  <c r="P230" i="24" s="1"/>
  <c r="Q230" i="24" s="1"/>
  <c r="O234" i="24"/>
  <c r="P234" i="24" s="1"/>
  <c r="Q234" i="24" s="1"/>
  <c r="O284" i="24"/>
  <c r="P284" i="24" s="1"/>
  <c r="Q284" i="24" s="1"/>
  <c r="O314" i="24"/>
  <c r="P314" i="24" s="1"/>
  <c r="Q314" i="24" s="1"/>
  <c r="N11" i="23"/>
  <c r="O11" i="23" s="1"/>
  <c r="P11" i="23" s="1"/>
  <c r="N15" i="23"/>
  <c r="O15" i="23" s="1"/>
  <c r="P15" i="23" s="1"/>
  <c r="N25" i="23"/>
  <c r="O25" i="23" s="1"/>
  <c r="P25" i="23" s="1"/>
  <c r="N65" i="23"/>
  <c r="O65" i="23" s="1"/>
  <c r="P65" i="23" s="1"/>
  <c r="N163" i="23"/>
  <c r="O163" i="23" s="1"/>
  <c r="P163" i="23" s="1"/>
  <c r="N283" i="23"/>
  <c r="O283" i="23" s="1"/>
  <c r="P283" i="23" s="1"/>
  <c r="N291" i="23"/>
  <c r="O291" i="23" s="1"/>
  <c r="P291" i="23" s="1"/>
  <c r="N19" i="23"/>
  <c r="O19" i="23" s="1"/>
  <c r="P19" i="23" s="1"/>
  <c r="N21" i="23"/>
  <c r="O21" i="23" s="1"/>
  <c r="P21" i="23" s="1"/>
  <c r="N26" i="23"/>
  <c r="O26" i="23" s="1"/>
  <c r="P26" i="23" s="1"/>
  <c r="N132" i="23"/>
  <c r="O132" i="23" s="1"/>
  <c r="P132" i="23" s="1"/>
  <c r="N146" i="23"/>
  <c r="O146" i="23" s="1"/>
  <c r="P146" i="23" s="1"/>
  <c r="O8" i="24"/>
  <c r="P8" i="24" s="1"/>
  <c r="Q8" i="24" s="1"/>
  <c r="O91" i="24"/>
  <c r="P91" i="24" s="1"/>
  <c r="Q91" i="24" s="1"/>
  <c r="O138" i="24"/>
  <c r="P138" i="24" s="1"/>
  <c r="Q138" i="24" s="1"/>
  <c r="O154" i="24"/>
  <c r="P154" i="24" s="1"/>
  <c r="Q154" i="24" s="1"/>
  <c r="O170" i="24"/>
  <c r="P170" i="24" s="1"/>
  <c r="Q170" i="24" s="1"/>
  <c r="O178" i="24"/>
  <c r="P178" i="24" s="1"/>
  <c r="Q178" i="24" s="1"/>
  <c r="O186" i="24"/>
  <c r="P186" i="24" s="1"/>
  <c r="Q186" i="24" s="1"/>
  <c r="O190" i="24"/>
  <c r="P190" i="24" s="1"/>
  <c r="Q190" i="24" s="1"/>
  <c r="O218" i="24"/>
  <c r="P218" i="24" s="1"/>
  <c r="Q218" i="24" s="1"/>
  <c r="O9" i="24"/>
  <c r="P9" i="24" s="1"/>
  <c r="Q9" i="24" s="1"/>
  <c r="O48" i="24"/>
  <c r="P48" i="24" s="1"/>
  <c r="Q48" i="24" s="1"/>
  <c r="O107" i="24"/>
  <c r="P107" i="24" s="1"/>
  <c r="Q107" i="24" s="1"/>
  <c r="O111" i="24"/>
  <c r="P111" i="24" s="1"/>
  <c r="Q111" i="24" s="1"/>
  <c r="O139" i="24"/>
  <c r="P139" i="24" s="1"/>
  <c r="Q139" i="24" s="1"/>
  <c r="O183" i="24"/>
  <c r="P183" i="24" s="1"/>
  <c r="Q183" i="24" s="1"/>
  <c r="O187" i="24"/>
  <c r="P187" i="24" s="1"/>
  <c r="Q187" i="24" s="1"/>
  <c r="O290" i="24"/>
  <c r="P290" i="24" s="1"/>
  <c r="Q290" i="24" s="1"/>
  <c r="O318" i="24"/>
  <c r="P318" i="24" s="1"/>
  <c r="Q318" i="24" s="1"/>
  <c r="O148" i="24"/>
  <c r="P148" i="24" s="1"/>
  <c r="Q148" i="24" s="1"/>
  <c r="O164" i="24"/>
  <c r="P164" i="24" s="1"/>
  <c r="Q164" i="24" s="1"/>
  <c r="O252" i="24"/>
  <c r="P252" i="24" s="1"/>
  <c r="Q252" i="24" s="1"/>
  <c r="O260" i="24"/>
  <c r="P260" i="24" s="1"/>
  <c r="Q260" i="24" s="1"/>
  <c r="O42" i="24"/>
  <c r="P42" i="24" s="1"/>
  <c r="Q42" i="24" s="1"/>
  <c r="O58" i="24"/>
  <c r="P58" i="24" s="1"/>
  <c r="Q58" i="24" s="1"/>
  <c r="O82" i="24"/>
  <c r="P82" i="24" s="1"/>
  <c r="Q82" i="24" s="1"/>
  <c r="O141" i="24"/>
  <c r="P141" i="24" s="1"/>
  <c r="Q141" i="24" s="1"/>
  <c r="O145" i="24"/>
  <c r="P145" i="24" s="1"/>
  <c r="Q145" i="24" s="1"/>
  <c r="O157" i="24"/>
  <c r="P157" i="24" s="1"/>
  <c r="Q157" i="24" s="1"/>
  <c r="O165" i="24"/>
  <c r="P165" i="24" s="1"/>
  <c r="Q165" i="24" s="1"/>
  <c r="O273" i="24"/>
  <c r="P273" i="24" s="1"/>
  <c r="Q273" i="24" s="1"/>
  <c r="O277" i="24"/>
  <c r="P277" i="24" s="1"/>
  <c r="Q277" i="24" s="1"/>
  <c r="O281" i="24"/>
  <c r="P281" i="24" s="1"/>
  <c r="Q281" i="24" s="1"/>
  <c r="O300" i="24"/>
  <c r="P300" i="24" s="1"/>
  <c r="Q300" i="24" s="1"/>
  <c r="O308" i="24"/>
  <c r="P308" i="24" s="1"/>
  <c r="Q308" i="24" s="1"/>
  <c r="O324" i="24"/>
  <c r="P324" i="24" s="1"/>
  <c r="Q324" i="24" s="1"/>
  <c r="N78" i="23"/>
  <c r="O78" i="23" s="1"/>
  <c r="P78" i="23" s="1"/>
  <c r="N86" i="23"/>
  <c r="O86" i="23" s="1"/>
  <c r="P86" i="23" s="1"/>
  <c r="N90" i="23"/>
  <c r="O90" i="23" s="1"/>
  <c r="P90" i="23" s="1"/>
  <c r="N106" i="23"/>
  <c r="O106" i="23" s="1"/>
  <c r="P106" i="23" s="1"/>
  <c r="N114" i="23"/>
  <c r="O114" i="23" s="1"/>
  <c r="P114" i="23" s="1"/>
  <c r="N137" i="23"/>
  <c r="O137" i="23" s="1"/>
  <c r="P137" i="23" s="1"/>
  <c r="N165" i="23"/>
  <c r="O165" i="23" s="1"/>
  <c r="P165" i="23" s="1"/>
  <c r="N185" i="23"/>
  <c r="O185" i="23" s="1"/>
  <c r="P185" i="23" s="1"/>
  <c r="N233" i="23"/>
  <c r="O233" i="23" s="1"/>
  <c r="P233" i="23" s="1"/>
  <c r="N249" i="23"/>
  <c r="O249" i="23" s="1"/>
  <c r="P249" i="23" s="1"/>
  <c r="N265" i="23"/>
  <c r="O265" i="23" s="1"/>
  <c r="P265" i="23" s="1"/>
  <c r="N281" i="23"/>
  <c r="O281" i="23" s="1"/>
  <c r="P281" i="23" s="1"/>
  <c r="N305" i="23"/>
  <c r="O305" i="23" s="1"/>
  <c r="P305" i="23" s="1"/>
  <c r="N37" i="23"/>
  <c r="O37" i="23" s="1"/>
  <c r="P37" i="23" s="1"/>
  <c r="N41" i="23"/>
  <c r="O41" i="23" s="1"/>
  <c r="P41" i="23" s="1"/>
  <c r="N75" i="23"/>
  <c r="O75" i="23" s="1"/>
  <c r="P75" i="23" s="1"/>
  <c r="N138" i="23"/>
  <c r="O138" i="23" s="1"/>
  <c r="P138" i="23" s="1"/>
  <c r="N166" i="23"/>
  <c r="O166" i="23" s="1"/>
  <c r="P166" i="23" s="1"/>
  <c r="N178" i="23"/>
  <c r="O178" i="23" s="1"/>
  <c r="P178" i="23" s="1"/>
  <c r="N210" i="23"/>
  <c r="O210" i="23" s="1"/>
  <c r="P210" i="23" s="1"/>
  <c r="N30" i="23"/>
  <c r="O30" i="23" s="1"/>
  <c r="P30" i="23" s="1"/>
  <c r="N34" i="23"/>
  <c r="O34" i="23" s="1"/>
  <c r="P34" i="23" s="1"/>
  <c r="N46" i="23"/>
  <c r="O46" i="23" s="1"/>
  <c r="P46" i="23" s="1"/>
  <c r="N50" i="23"/>
  <c r="O50" i="23" s="1"/>
  <c r="P50" i="23" s="1"/>
  <c r="N76" i="23"/>
  <c r="O76" i="23" s="1"/>
  <c r="P76" i="23" s="1"/>
  <c r="N128" i="23"/>
  <c r="O128" i="23" s="1"/>
  <c r="P128" i="23" s="1"/>
  <c r="N147" i="23"/>
  <c r="O147" i="23" s="1"/>
  <c r="P147" i="23" s="1"/>
  <c r="N155" i="23"/>
  <c r="O155" i="23" s="1"/>
  <c r="P155" i="23" s="1"/>
  <c r="N243" i="23"/>
  <c r="O243" i="23" s="1"/>
  <c r="P243" i="23" s="1"/>
  <c r="N267" i="23"/>
  <c r="O267" i="23" s="1"/>
  <c r="P267" i="23" s="1"/>
  <c r="N271" i="23"/>
  <c r="O271" i="23" s="1"/>
  <c r="P271" i="23" s="1"/>
  <c r="N279" i="23"/>
  <c r="O279" i="23" s="1"/>
  <c r="P279" i="23" s="1"/>
  <c r="N311" i="23"/>
  <c r="O311" i="23" s="1"/>
  <c r="P311" i="23" s="1"/>
  <c r="N323" i="23"/>
  <c r="O323" i="23" s="1"/>
  <c r="P323" i="23" s="1"/>
  <c r="N43" i="23"/>
  <c r="O43" i="23" s="1"/>
  <c r="P43" i="23" s="1"/>
  <c r="N62" i="23"/>
  <c r="O62" i="23" s="1"/>
  <c r="P62" i="23" s="1"/>
  <c r="N66" i="23"/>
  <c r="O66" i="23" s="1"/>
  <c r="P66" i="23" s="1"/>
  <c r="N77" i="23"/>
  <c r="O77" i="23" s="1"/>
  <c r="P77" i="23" s="1"/>
  <c r="N144" i="23"/>
  <c r="O144" i="23" s="1"/>
  <c r="P144" i="23" s="1"/>
  <c r="N152" i="23"/>
  <c r="O152" i="23" s="1"/>
  <c r="P152" i="23" s="1"/>
  <c r="N184" i="23"/>
  <c r="O184" i="23" s="1"/>
  <c r="P184" i="23" s="1"/>
  <c r="N8" i="23"/>
  <c r="O8" i="23" s="1"/>
  <c r="P8" i="23" s="1"/>
  <c r="N12" i="23"/>
  <c r="O12" i="23" s="1"/>
  <c r="P12" i="23" s="1"/>
  <c r="N16" i="23"/>
  <c r="O16" i="23" s="1"/>
  <c r="P16" i="23" s="1"/>
  <c r="N36" i="23"/>
  <c r="O36" i="23" s="1"/>
  <c r="P36" i="23" s="1"/>
  <c r="N79" i="23"/>
  <c r="O79" i="23" s="1"/>
  <c r="P79" i="23" s="1"/>
  <c r="N83" i="23"/>
  <c r="O83" i="23" s="1"/>
  <c r="P83" i="23" s="1"/>
  <c r="N87" i="23"/>
  <c r="O87" i="23" s="1"/>
  <c r="P87" i="23" s="1"/>
  <c r="N98" i="23"/>
  <c r="O98" i="23" s="1"/>
  <c r="P98" i="23" s="1"/>
  <c r="N125" i="23"/>
  <c r="O125" i="23" s="1"/>
  <c r="P125" i="23" s="1"/>
  <c r="N129" i="23"/>
  <c r="O129" i="23" s="1"/>
  <c r="P129" i="23" s="1"/>
  <c r="N136" i="23"/>
  <c r="O136" i="23" s="1"/>
  <c r="P136" i="23" s="1"/>
  <c r="N140" i="23"/>
  <c r="O140" i="23" s="1"/>
  <c r="P140" i="23" s="1"/>
  <c r="N143" i="23"/>
  <c r="O143" i="23" s="1"/>
  <c r="P143" i="23" s="1"/>
  <c r="N169" i="23"/>
  <c r="O169" i="23" s="1"/>
  <c r="P169" i="23" s="1"/>
  <c r="N188" i="23"/>
  <c r="O188" i="23" s="1"/>
  <c r="P188" i="23" s="1"/>
  <c r="N196" i="23"/>
  <c r="O196" i="23" s="1"/>
  <c r="P196" i="23" s="1"/>
  <c r="N218" i="23"/>
  <c r="O218" i="23" s="1"/>
  <c r="P218" i="23" s="1"/>
  <c r="N255" i="23"/>
  <c r="O255" i="23" s="1"/>
  <c r="P255" i="23" s="1"/>
  <c r="N270" i="23"/>
  <c r="O270" i="23" s="1"/>
  <c r="P270" i="23" s="1"/>
  <c r="N278" i="23"/>
  <c r="O278" i="23" s="1"/>
  <c r="P278" i="23" s="1"/>
  <c r="N301" i="23"/>
  <c r="O301" i="23" s="1"/>
  <c r="P301" i="23" s="1"/>
  <c r="N316" i="23"/>
  <c r="O316" i="23" s="1"/>
  <c r="P316" i="23" s="1"/>
  <c r="N320" i="23"/>
  <c r="O320" i="23" s="1"/>
  <c r="P320" i="23" s="1"/>
  <c r="O35" i="24"/>
  <c r="P35" i="24" s="1"/>
  <c r="Q35" i="24" s="1"/>
  <c r="O39" i="24"/>
  <c r="P39" i="24" s="1"/>
  <c r="Q39" i="24" s="1"/>
  <c r="O47" i="24"/>
  <c r="P47" i="24" s="1"/>
  <c r="Q47" i="24" s="1"/>
  <c r="O54" i="24"/>
  <c r="P54" i="24" s="1"/>
  <c r="Q54" i="24" s="1"/>
  <c r="O74" i="24"/>
  <c r="P74" i="24" s="1"/>
  <c r="Q74" i="24" s="1"/>
  <c r="O92" i="24"/>
  <c r="P92" i="24" s="1"/>
  <c r="Q92" i="24" s="1"/>
  <c r="O96" i="24"/>
  <c r="P96" i="24" s="1"/>
  <c r="Q96" i="24" s="1"/>
  <c r="O100" i="24"/>
  <c r="P100" i="24" s="1"/>
  <c r="Q100" i="24" s="1"/>
  <c r="O108" i="24"/>
  <c r="P108" i="24" s="1"/>
  <c r="Q108" i="24" s="1"/>
  <c r="O115" i="24"/>
  <c r="P115" i="24" s="1"/>
  <c r="Q115" i="24" s="1"/>
  <c r="O123" i="24"/>
  <c r="P123" i="24" s="1"/>
  <c r="Q123" i="24" s="1"/>
  <c r="O127" i="24"/>
  <c r="P127" i="24" s="1"/>
  <c r="Q127" i="24" s="1"/>
  <c r="O150" i="24"/>
  <c r="P150" i="24" s="1"/>
  <c r="Q150" i="24" s="1"/>
  <c r="O173" i="24"/>
  <c r="P173" i="24" s="1"/>
  <c r="Q173" i="24" s="1"/>
  <c r="O195" i="24"/>
  <c r="P195" i="24" s="1"/>
  <c r="Q195" i="24" s="1"/>
  <c r="O206" i="24"/>
  <c r="P206" i="24" s="1"/>
  <c r="Q206" i="24" s="1"/>
  <c r="N69" i="23"/>
  <c r="O69" i="23" s="1"/>
  <c r="P69" i="23" s="1"/>
  <c r="N107" i="23"/>
  <c r="O107" i="23" s="1"/>
  <c r="P107" i="23" s="1"/>
  <c r="N122" i="23"/>
  <c r="O122" i="23" s="1"/>
  <c r="P122" i="23" s="1"/>
  <c r="N130" i="23"/>
  <c r="O130" i="23" s="1"/>
  <c r="P130" i="23" s="1"/>
  <c r="N275" i="23"/>
  <c r="O275" i="23" s="1"/>
  <c r="P275" i="23" s="1"/>
  <c r="N313" i="23"/>
  <c r="O313" i="23" s="1"/>
  <c r="P313" i="23" s="1"/>
  <c r="O15" i="24"/>
  <c r="P15" i="24" s="1"/>
  <c r="Q15" i="24" s="1"/>
  <c r="O143" i="24"/>
  <c r="P143" i="24" s="1"/>
  <c r="Q143" i="24" s="1"/>
  <c r="O166" i="24"/>
  <c r="P166" i="24" s="1"/>
  <c r="Q166" i="24" s="1"/>
  <c r="O188" i="24"/>
  <c r="P188" i="24" s="1"/>
  <c r="Q188" i="24" s="1"/>
  <c r="O221" i="24"/>
  <c r="P221" i="24" s="1"/>
  <c r="Q221" i="24" s="1"/>
  <c r="O236" i="24"/>
  <c r="P236" i="24" s="1"/>
  <c r="Q236" i="24" s="1"/>
  <c r="O263" i="24"/>
  <c r="P263" i="24" s="1"/>
  <c r="Q263" i="24" s="1"/>
  <c r="O271" i="24"/>
  <c r="P271" i="24" s="1"/>
  <c r="Q271" i="24" s="1"/>
  <c r="O275" i="24"/>
  <c r="P275" i="24" s="1"/>
  <c r="Q275" i="24" s="1"/>
  <c r="O298" i="24"/>
  <c r="P298" i="24" s="1"/>
  <c r="Q298" i="24" s="1"/>
  <c r="O306" i="24"/>
  <c r="P306" i="24" s="1"/>
  <c r="Q306" i="24" s="1"/>
  <c r="O36" i="24"/>
  <c r="P36" i="24" s="1"/>
  <c r="Q36" i="24" s="1"/>
  <c r="O40" i="24"/>
  <c r="P40" i="24" s="1"/>
  <c r="Q40" i="24" s="1"/>
  <c r="O44" i="24"/>
  <c r="P44" i="24" s="1"/>
  <c r="Q44" i="24" s="1"/>
  <c r="O55" i="24"/>
  <c r="P55" i="24" s="1"/>
  <c r="Q55" i="24" s="1"/>
  <c r="O59" i="24"/>
  <c r="P59" i="24" s="1"/>
  <c r="Q59" i="24" s="1"/>
  <c r="O93" i="24"/>
  <c r="P93" i="24" s="1"/>
  <c r="Q93" i="24" s="1"/>
  <c r="O101" i="24"/>
  <c r="P101" i="24" s="1"/>
  <c r="Q101" i="24" s="1"/>
  <c r="O116" i="24"/>
  <c r="P116" i="24" s="1"/>
  <c r="Q116" i="24" s="1"/>
  <c r="O132" i="24"/>
  <c r="P132" i="24" s="1"/>
  <c r="Q132" i="24" s="1"/>
  <c r="O136" i="24"/>
  <c r="P136" i="24" s="1"/>
  <c r="Q136" i="24" s="1"/>
  <c r="O144" i="24"/>
  <c r="P144" i="24" s="1"/>
  <c r="Q144" i="24" s="1"/>
  <c r="O151" i="24"/>
  <c r="P151" i="24" s="1"/>
  <c r="Q151" i="24" s="1"/>
  <c r="O181" i="24"/>
  <c r="P181" i="24" s="1"/>
  <c r="Q181" i="24" s="1"/>
  <c r="O196" i="24"/>
  <c r="P196" i="24" s="1"/>
  <c r="Q196" i="24" s="1"/>
  <c r="O215" i="24"/>
  <c r="P215" i="24" s="1"/>
  <c r="Q215" i="24" s="1"/>
  <c r="O272" i="24"/>
  <c r="P272" i="24" s="1"/>
  <c r="Q272" i="24" s="1"/>
  <c r="O276" i="24"/>
  <c r="P276" i="24" s="1"/>
  <c r="Q276" i="24" s="1"/>
  <c r="O287" i="24"/>
  <c r="P287" i="24" s="1"/>
  <c r="Q287" i="24" s="1"/>
  <c r="O322" i="24"/>
  <c r="P322" i="24" s="1"/>
  <c r="Q322" i="24" s="1"/>
  <c r="N20" i="23"/>
  <c r="O20" i="23" s="1"/>
  <c r="P20" i="23" s="1"/>
  <c r="N73" i="23"/>
  <c r="O73" i="23" s="1"/>
  <c r="P73" i="23" s="1"/>
  <c r="N92" i="23"/>
  <c r="O92" i="23" s="1"/>
  <c r="P92" i="23" s="1"/>
  <c r="N119" i="23"/>
  <c r="O119" i="23" s="1"/>
  <c r="P119" i="23" s="1"/>
  <c r="N159" i="23"/>
  <c r="O159" i="23" s="1"/>
  <c r="P159" i="23" s="1"/>
  <c r="N189" i="23"/>
  <c r="O189" i="23" s="1"/>
  <c r="P189" i="23" s="1"/>
  <c r="N193" i="23"/>
  <c r="O193" i="23" s="1"/>
  <c r="P193" i="23" s="1"/>
  <c r="N201" i="23"/>
  <c r="O201" i="23" s="1"/>
  <c r="P201" i="23" s="1"/>
  <c r="N215" i="23"/>
  <c r="O215" i="23" s="1"/>
  <c r="P215" i="23" s="1"/>
  <c r="N219" i="23"/>
  <c r="O219" i="23" s="1"/>
  <c r="P219" i="23" s="1"/>
  <c r="N231" i="23"/>
  <c r="O231" i="23" s="1"/>
  <c r="P231" i="23" s="1"/>
  <c r="N238" i="23"/>
  <c r="O238" i="23" s="1"/>
  <c r="P238" i="23" s="1"/>
  <c r="N260" i="23"/>
  <c r="O260" i="23" s="1"/>
  <c r="P260" i="23" s="1"/>
  <c r="N287" i="23"/>
  <c r="O287" i="23" s="1"/>
  <c r="P287" i="23" s="1"/>
  <c r="N295" i="23"/>
  <c r="O295" i="23" s="1"/>
  <c r="P295" i="23" s="1"/>
  <c r="N310" i="23"/>
  <c r="O310" i="23" s="1"/>
  <c r="P310" i="23" s="1"/>
  <c r="N6" i="23"/>
  <c r="O6" i="23" s="1"/>
  <c r="P6" i="23" s="1"/>
  <c r="N52" i="23"/>
  <c r="O52" i="23" s="1"/>
  <c r="P52" i="23" s="1"/>
  <c r="N74" i="23"/>
  <c r="O74" i="23" s="1"/>
  <c r="P74" i="23" s="1"/>
  <c r="N81" i="23"/>
  <c r="O81" i="23" s="1"/>
  <c r="P81" i="23" s="1"/>
  <c r="N89" i="23"/>
  <c r="O89" i="23" s="1"/>
  <c r="P89" i="23" s="1"/>
  <c r="N93" i="23"/>
  <c r="O93" i="23" s="1"/>
  <c r="P93" i="23" s="1"/>
  <c r="N104" i="23"/>
  <c r="O104" i="23" s="1"/>
  <c r="P104" i="23" s="1"/>
  <c r="N112" i="23"/>
  <c r="O112" i="23" s="1"/>
  <c r="P112" i="23" s="1"/>
  <c r="N116" i="23"/>
  <c r="O116" i="23" s="1"/>
  <c r="P116" i="23" s="1"/>
  <c r="N120" i="23"/>
  <c r="O120" i="23" s="1"/>
  <c r="P120" i="23" s="1"/>
  <c r="N123" i="23"/>
  <c r="O123" i="23" s="1"/>
  <c r="P123" i="23" s="1"/>
  <c r="N127" i="23"/>
  <c r="O127" i="23" s="1"/>
  <c r="P127" i="23" s="1"/>
  <c r="N145" i="23"/>
  <c r="O145" i="23" s="1"/>
  <c r="P145" i="23" s="1"/>
  <c r="N156" i="23"/>
  <c r="O156" i="23" s="1"/>
  <c r="P156" i="23" s="1"/>
  <c r="N167" i="23"/>
  <c r="O167" i="23" s="1"/>
  <c r="P167" i="23" s="1"/>
  <c r="N175" i="23"/>
  <c r="O175" i="23" s="1"/>
  <c r="P175" i="23" s="1"/>
  <c r="N182" i="23"/>
  <c r="O182" i="23" s="1"/>
  <c r="P182" i="23" s="1"/>
  <c r="N186" i="23"/>
  <c r="O186" i="23" s="1"/>
  <c r="P186" i="23" s="1"/>
  <c r="N202" i="23"/>
  <c r="O202" i="23" s="1"/>
  <c r="P202" i="23" s="1"/>
  <c r="N208" i="23"/>
  <c r="O208" i="23" s="1"/>
  <c r="P208" i="23" s="1"/>
  <c r="N216" i="23"/>
  <c r="O216" i="23" s="1"/>
  <c r="P216" i="23" s="1"/>
  <c r="N235" i="23"/>
  <c r="O235" i="23" s="1"/>
  <c r="P235" i="23" s="1"/>
  <c r="N257" i="23"/>
  <c r="O257" i="23" s="1"/>
  <c r="P257" i="23" s="1"/>
  <c r="N268" i="23"/>
  <c r="O268" i="23" s="1"/>
  <c r="P268" i="23" s="1"/>
  <c r="N272" i="23"/>
  <c r="O272" i="23" s="1"/>
  <c r="P272" i="23" s="1"/>
  <c r="N280" i="23"/>
  <c r="O280" i="23" s="1"/>
  <c r="P280" i="23" s="1"/>
  <c r="N299" i="23"/>
  <c r="O299" i="23" s="1"/>
  <c r="P299" i="23" s="1"/>
  <c r="N303" i="23"/>
  <c r="O303" i="23" s="1"/>
  <c r="P303" i="23" s="1"/>
  <c r="N307" i="23"/>
  <c r="O307" i="23" s="1"/>
  <c r="P307" i="23" s="1"/>
  <c r="O19" i="24"/>
  <c r="P19" i="24" s="1"/>
  <c r="Q19" i="24" s="1"/>
  <c r="O37" i="24"/>
  <c r="P37" i="24" s="1"/>
  <c r="Q37" i="24" s="1"/>
  <c r="O41" i="24"/>
  <c r="P41" i="24" s="1"/>
  <c r="Q41" i="24" s="1"/>
  <c r="O56" i="24"/>
  <c r="P56" i="24" s="1"/>
  <c r="Q56" i="24" s="1"/>
  <c r="O94" i="24"/>
  <c r="P94" i="24" s="1"/>
  <c r="Q94" i="24" s="1"/>
  <c r="O98" i="24"/>
  <c r="P98" i="24" s="1"/>
  <c r="Q98" i="24" s="1"/>
  <c r="O102" i="24"/>
  <c r="P102" i="24" s="1"/>
  <c r="Q102" i="24" s="1"/>
  <c r="O121" i="24"/>
  <c r="P121" i="24" s="1"/>
  <c r="Q121" i="24" s="1"/>
  <c r="O160" i="24"/>
  <c r="P160" i="24" s="1"/>
  <c r="Q160" i="24" s="1"/>
  <c r="O171" i="24"/>
  <c r="P171" i="24" s="1"/>
  <c r="Q171" i="24" s="1"/>
  <c r="O175" i="24"/>
  <c r="P175" i="24" s="1"/>
  <c r="Q175" i="24" s="1"/>
  <c r="O182" i="24"/>
  <c r="P182" i="24" s="1"/>
  <c r="Q182" i="24" s="1"/>
  <c r="O193" i="24"/>
  <c r="P193" i="24" s="1"/>
  <c r="Q193" i="24" s="1"/>
  <c r="O197" i="24"/>
  <c r="P197" i="24" s="1"/>
  <c r="Q197" i="24" s="1"/>
  <c r="O212" i="24"/>
  <c r="P212" i="24" s="1"/>
  <c r="Q212" i="24" s="1"/>
  <c r="O226" i="24"/>
  <c r="P226" i="24" s="1"/>
  <c r="Q226" i="24" s="1"/>
  <c r="O242" i="24"/>
  <c r="P242" i="24" s="1"/>
  <c r="Q242" i="24" s="1"/>
  <c r="O253" i="24"/>
  <c r="P253" i="24" s="1"/>
  <c r="Q253" i="24" s="1"/>
  <c r="O257" i="24"/>
  <c r="P257" i="24" s="1"/>
  <c r="Q257" i="24" s="1"/>
  <c r="O304" i="24"/>
  <c r="P304" i="24" s="1"/>
  <c r="Q304" i="24" s="1"/>
  <c r="O312" i="24"/>
  <c r="P312" i="24" s="1"/>
  <c r="Q312" i="24" s="1"/>
  <c r="O323" i="24"/>
  <c r="P323" i="24" s="1"/>
  <c r="Q323" i="24" s="1"/>
  <c r="N7" i="23"/>
  <c r="O7" i="23" s="1"/>
  <c r="P7" i="23" s="1"/>
  <c r="N28" i="23"/>
  <c r="O28" i="23" s="1"/>
  <c r="P28" i="23" s="1"/>
  <c r="N35" i="23"/>
  <c r="O35" i="23" s="1"/>
  <c r="P35" i="23" s="1"/>
  <c r="N53" i="23"/>
  <c r="O53" i="23" s="1"/>
  <c r="P53" i="23" s="1"/>
  <c r="N57" i="23"/>
  <c r="O57" i="23" s="1"/>
  <c r="P57" i="23" s="1"/>
  <c r="N60" i="23"/>
  <c r="O60" i="23" s="1"/>
  <c r="P60" i="23" s="1"/>
  <c r="N67" i="23"/>
  <c r="O67" i="23" s="1"/>
  <c r="P67" i="23" s="1"/>
  <c r="N82" i="23"/>
  <c r="O82" i="23" s="1"/>
  <c r="P82" i="23" s="1"/>
  <c r="N124" i="23"/>
  <c r="O124" i="23" s="1"/>
  <c r="P124" i="23" s="1"/>
  <c r="N139" i="23"/>
  <c r="O139" i="23" s="1"/>
  <c r="P139" i="23" s="1"/>
  <c r="N142" i="23"/>
  <c r="O142" i="23" s="1"/>
  <c r="P142" i="23" s="1"/>
  <c r="N153" i="23"/>
  <c r="O153" i="23" s="1"/>
  <c r="P153" i="23" s="1"/>
  <c r="N161" i="23"/>
  <c r="O161" i="23" s="1"/>
  <c r="P161" i="23" s="1"/>
  <c r="N176" i="23"/>
  <c r="O176" i="23" s="1"/>
  <c r="P176" i="23" s="1"/>
  <c r="N180" i="23"/>
  <c r="O180" i="23" s="1"/>
  <c r="P180" i="23" s="1"/>
  <c r="N183" i="23"/>
  <c r="O183" i="23" s="1"/>
  <c r="P183" i="23" s="1"/>
  <c r="N195" i="23"/>
  <c r="O195" i="23" s="1"/>
  <c r="P195" i="23" s="1"/>
  <c r="N209" i="23"/>
  <c r="O209" i="23" s="1"/>
  <c r="P209" i="23" s="1"/>
  <c r="N254" i="23"/>
  <c r="O254" i="23" s="1"/>
  <c r="P254" i="23" s="1"/>
  <c r="N273" i="23"/>
  <c r="O273" i="23" s="1"/>
  <c r="P273" i="23" s="1"/>
  <c r="N277" i="23"/>
  <c r="O277" i="23" s="1"/>
  <c r="P277" i="23" s="1"/>
  <c r="N300" i="23"/>
  <c r="O300" i="23" s="1"/>
  <c r="P300" i="23" s="1"/>
  <c r="N304" i="23"/>
  <c r="O304" i="23" s="1"/>
  <c r="P304" i="23" s="1"/>
  <c r="N315" i="23"/>
  <c r="O315" i="23" s="1"/>
  <c r="P315" i="23" s="1"/>
  <c r="O6" i="24"/>
  <c r="P6" i="24" s="1"/>
  <c r="Q6" i="24" s="1"/>
  <c r="O13" i="24"/>
  <c r="P13" i="24" s="1"/>
  <c r="Q13" i="24" s="1"/>
  <c r="O20" i="24"/>
  <c r="P20" i="24" s="1"/>
  <c r="Q20" i="24" s="1"/>
  <c r="O46" i="24"/>
  <c r="P46" i="24" s="1"/>
  <c r="Q46" i="24" s="1"/>
  <c r="O53" i="24"/>
  <c r="P53" i="24" s="1"/>
  <c r="Q53" i="24" s="1"/>
  <c r="O118" i="24"/>
  <c r="P118" i="24" s="1"/>
  <c r="Q118" i="24" s="1"/>
  <c r="O142" i="24"/>
  <c r="P142" i="24" s="1"/>
  <c r="Q142" i="24" s="1"/>
  <c r="O146" i="24"/>
  <c r="P146" i="24" s="1"/>
  <c r="Q146" i="24" s="1"/>
  <c r="O176" i="24"/>
  <c r="P176" i="24" s="1"/>
  <c r="Q176" i="24" s="1"/>
  <c r="O179" i="24"/>
  <c r="P179" i="24" s="1"/>
  <c r="Q179" i="24" s="1"/>
  <c r="O194" i="24"/>
  <c r="P194" i="24" s="1"/>
  <c r="Q194" i="24" s="1"/>
  <c r="O198" i="24"/>
  <c r="P198" i="24" s="1"/>
  <c r="Q198" i="24" s="1"/>
  <c r="O209" i="24"/>
  <c r="P209" i="24" s="1"/>
  <c r="Q209" i="24" s="1"/>
  <c r="O213" i="24"/>
  <c r="P213" i="24" s="1"/>
  <c r="Q213" i="24" s="1"/>
  <c r="O258" i="24"/>
  <c r="P258" i="24" s="1"/>
  <c r="Q258" i="24" s="1"/>
  <c r="O285" i="24"/>
  <c r="P285" i="24" s="1"/>
  <c r="Q285" i="24" s="1"/>
  <c r="O289" i="24"/>
  <c r="P289" i="24" s="1"/>
  <c r="Q289" i="24" s="1"/>
  <c r="O316" i="24"/>
  <c r="P316" i="24" s="1"/>
  <c r="Q316" i="24" s="1"/>
  <c r="O232" i="24"/>
  <c r="P232" i="24" s="1"/>
  <c r="Q232" i="24" s="1"/>
  <c r="O286" i="24"/>
  <c r="P286" i="24" s="1"/>
  <c r="Q286" i="24" s="1"/>
  <c r="O309" i="24"/>
  <c r="P309" i="24" s="1"/>
  <c r="Q309" i="24" s="1"/>
  <c r="O38" i="24"/>
  <c r="P38" i="24" s="1"/>
  <c r="Q38" i="24" s="1"/>
  <c r="O70" i="24"/>
  <c r="P70" i="24" s="1"/>
  <c r="Q70" i="24" s="1"/>
  <c r="O185" i="24"/>
  <c r="P185" i="24" s="1"/>
  <c r="Q185" i="24" s="1"/>
  <c r="O225" i="24"/>
  <c r="P225" i="24" s="1"/>
  <c r="Q225" i="24" s="1"/>
  <c r="O245" i="24"/>
  <c r="P245" i="24" s="1"/>
  <c r="Q245" i="24" s="1"/>
  <c r="O265" i="24"/>
  <c r="P265" i="24" s="1"/>
  <c r="Q265" i="24" s="1"/>
  <c r="O279" i="24"/>
  <c r="P279" i="24" s="1"/>
  <c r="Q279" i="24" s="1"/>
  <c r="O293" i="24"/>
  <c r="P293" i="24" s="1"/>
  <c r="Q293" i="24" s="1"/>
  <c r="O297" i="24"/>
  <c r="P297" i="24" s="1"/>
  <c r="Q297" i="24" s="1"/>
  <c r="O311" i="24"/>
  <c r="P311" i="24" s="1"/>
  <c r="Q311" i="24" s="1"/>
  <c r="O10" i="24"/>
  <c r="P10" i="24" s="1"/>
  <c r="Q10" i="24" s="1"/>
  <c r="O14" i="24"/>
  <c r="P14" i="24" s="1"/>
  <c r="Q14" i="24" s="1"/>
  <c r="O23" i="24"/>
  <c r="P23" i="24" s="1"/>
  <c r="Q23" i="24" s="1"/>
  <c r="O49" i="24"/>
  <c r="P49" i="24" s="1"/>
  <c r="Q49" i="24" s="1"/>
  <c r="O67" i="24"/>
  <c r="P67" i="24" s="1"/>
  <c r="Q67" i="24" s="1"/>
  <c r="O81" i="24"/>
  <c r="P81" i="24" s="1"/>
  <c r="Q81" i="24" s="1"/>
  <c r="O99" i="24"/>
  <c r="P99" i="24" s="1"/>
  <c r="Q99" i="24" s="1"/>
  <c r="O105" i="24"/>
  <c r="P105" i="24" s="1"/>
  <c r="Q105" i="24" s="1"/>
  <c r="O126" i="24"/>
  <c r="P126" i="24" s="1"/>
  <c r="Q126" i="24" s="1"/>
  <c r="O129" i="24"/>
  <c r="P129" i="24" s="1"/>
  <c r="Q129" i="24" s="1"/>
  <c r="O135" i="24"/>
  <c r="P135" i="24" s="1"/>
  <c r="Q135" i="24" s="1"/>
  <c r="O149" i="24"/>
  <c r="P149" i="24" s="1"/>
  <c r="Q149" i="24" s="1"/>
  <c r="O156" i="24"/>
  <c r="P156" i="24" s="1"/>
  <c r="Q156" i="24" s="1"/>
  <c r="O163" i="24"/>
  <c r="P163" i="24" s="1"/>
  <c r="Q163" i="24" s="1"/>
  <c r="O169" i="24"/>
  <c r="P169" i="24" s="1"/>
  <c r="Q169" i="24" s="1"/>
  <c r="O192" i="24"/>
  <c r="P192" i="24" s="1"/>
  <c r="Q192" i="24" s="1"/>
  <c r="O203" i="24"/>
  <c r="P203" i="24" s="1"/>
  <c r="Q203" i="24" s="1"/>
  <c r="O219" i="24"/>
  <c r="P219" i="24" s="1"/>
  <c r="Q219" i="24" s="1"/>
  <c r="O229" i="24"/>
  <c r="P229" i="24" s="1"/>
  <c r="Q229" i="24" s="1"/>
  <c r="O239" i="24"/>
  <c r="P239" i="24" s="1"/>
  <c r="Q239" i="24" s="1"/>
  <c r="O246" i="24"/>
  <c r="P246" i="24" s="1"/>
  <c r="Q246" i="24" s="1"/>
  <c r="O249" i="24"/>
  <c r="P249" i="24" s="1"/>
  <c r="Q249" i="24" s="1"/>
  <c r="O255" i="24"/>
  <c r="P255" i="24" s="1"/>
  <c r="Q255" i="24" s="1"/>
  <c r="O262" i="24"/>
  <c r="P262" i="24" s="1"/>
  <c r="Q262" i="24" s="1"/>
  <c r="O280" i="24"/>
  <c r="P280" i="24" s="1"/>
  <c r="Q280" i="24" s="1"/>
  <c r="O283" i="24"/>
  <c r="P283" i="24" s="1"/>
  <c r="Q283" i="24" s="1"/>
  <c r="O294" i="24"/>
  <c r="P294" i="24" s="1"/>
  <c r="Q294" i="24" s="1"/>
  <c r="O315" i="24"/>
  <c r="P315" i="24" s="1"/>
  <c r="Q315" i="24" s="1"/>
  <c r="O28" i="24"/>
  <c r="P28" i="24" s="1"/>
  <c r="Q28" i="24" s="1"/>
  <c r="O63" i="24"/>
  <c r="P63" i="24" s="1"/>
  <c r="Q63" i="24" s="1"/>
  <c r="O95" i="24"/>
  <c r="P95" i="24" s="1"/>
  <c r="Q95" i="24" s="1"/>
  <c r="O125" i="24"/>
  <c r="P125" i="24" s="1"/>
  <c r="Q125" i="24" s="1"/>
  <c r="O305" i="24"/>
  <c r="P305" i="24" s="1"/>
  <c r="Q305" i="24" s="1"/>
  <c r="O319" i="24"/>
  <c r="P319" i="24" s="1"/>
  <c r="Q319" i="24" s="1"/>
  <c r="O84" i="24"/>
  <c r="P84" i="24" s="1"/>
  <c r="Q84" i="24" s="1"/>
  <c r="O191" i="24"/>
  <c r="P191" i="24" s="1"/>
  <c r="Q191" i="24" s="1"/>
  <c r="O11" i="24"/>
  <c r="P11" i="24" s="1"/>
  <c r="Q11" i="24" s="1"/>
  <c r="O18" i="24"/>
  <c r="P18" i="24" s="1"/>
  <c r="Q18" i="24" s="1"/>
  <c r="O21" i="24"/>
  <c r="P21" i="24" s="1"/>
  <c r="Q21" i="24" s="1"/>
  <c r="O33" i="24"/>
  <c r="P33" i="24" s="1"/>
  <c r="Q33" i="24" s="1"/>
  <c r="O43" i="24"/>
  <c r="P43" i="24" s="1"/>
  <c r="Q43" i="24" s="1"/>
  <c r="O57" i="24"/>
  <c r="P57" i="24" s="1"/>
  <c r="Q57" i="24" s="1"/>
  <c r="O75" i="24"/>
  <c r="P75" i="24" s="1"/>
  <c r="Q75" i="24" s="1"/>
  <c r="O89" i="24"/>
  <c r="P89" i="24" s="1"/>
  <c r="Q89" i="24" s="1"/>
  <c r="O110" i="24"/>
  <c r="P110" i="24" s="1"/>
  <c r="Q110" i="24" s="1"/>
  <c r="O113" i="24"/>
  <c r="P113" i="24" s="1"/>
  <c r="Q113" i="24" s="1"/>
  <c r="O119" i="24"/>
  <c r="P119" i="24" s="1"/>
  <c r="Q119" i="24" s="1"/>
  <c r="O133" i="24"/>
  <c r="P133" i="24" s="1"/>
  <c r="Q133" i="24" s="1"/>
  <c r="O140" i="24"/>
  <c r="P140" i="24" s="1"/>
  <c r="Q140" i="24" s="1"/>
  <c r="O147" i="24"/>
  <c r="P147" i="24" s="1"/>
  <c r="Q147" i="24" s="1"/>
  <c r="O153" i="24"/>
  <c r="P153" i="24" s="1"/>
  <c r="Q153" i="24" s="1"/>
  <c r="O174" i="24"/>
  <c r="P174" i="24" s="1"/>
  <c r="Q174" i="24" s="1"/>
  <c r="O177" i="24"/>
  <c r="P177" i="24" s="1"/>
  <c r="Q177" i="24" s="1"/>
  <c r="O180" i="24"/>
  <c r="P180" i="24" s="1"/>
  <c r="Q180" i="24" s="1"/>
  <c r="O189" i="24"/>
  <c r="P189" i="24" s="1"/>
  <c r="Q189" i="24" s="1"/>
  <c r="O201" i="24"/>
  <c r="P201" i="24" s="1"/>
  <c r="Q201" i="24" s="1"/>
  <c r="O207" i="24"/>
  <c r="P207" i="24" s="1"/>
  <c r="Q207" i="24" s="1"/>
  <c r="O214" i="24"/>
  <c r="P214" i="24" s="1"/>
  <c r="Q214" i="24" s="1"/>
  <c r="O217" i="24"/>
  <c r="P217" i="24" s="1"/>
  <c r="Q217" i="24" s="1"/>
  <c r="O223" i="24"/>
  <c r="P223" i="24" s="1"/>
  <c r="Q223" i="24" s="1"/>
  <c r="O233" i="24"/>
  <c r="P233" i="24" s="1"/>
  <c r="Q233" i="24" s="1"/>
  <c r="O240" i="24"/>
  <c r="P240" i="24" s="1"/>
  <c r="Q240" i="24" s="1"/>
  <c r="O256" i="24"/>
  <c r="P256" i="24" s="1"/>
  <c r="Q256" i="24" s="1"/>
  <c r="O259" i="24"/>
  <c r="P259" i="24" s="1"/>
  <c r="Q259" i="24" s="1"/>
  <c r="O270" i="24"/>
  <c r="P270" i="24" s="1"/>
  <c r="Q270" i="24" s="1"/>
  <c r="O288" i="24"/>
  <c r="P288" i="24" s="1"/>
  <c r="Q288" i="24" s="1"/>
  <c r="O291" i="24"/>
  <c r="P291" i="24" s="1"/>
  <c r="Q291" i="24" s="1"/>
  <c r="O302" i="24"/>
  <c r="P302" i="24" s="1"/>
  <c r="Q302" i="24" s="1"/>
  <c r="O52" i="24"/>
  <c r="P52" i="24" s="1"/>
  <c r="Q52" i="24" s="1"/>
  <c r="O159" i="24"/>
  <c r="P159" i="24" s="1"/>
  <c r="Q159" i="24" s="1"/>
  <c r="O261" i="24"/>
  <c r="P261" i="24" s="1"/>
  <c r="Q261" i="24" s="1"/>
  <c r="O313" i="24"/>
  <c r="P313" i="24" s="1"/>
  <c r="Q313" i="24" s="1"/>
  <c r="O45" i="24"/>
  <c r="P45" i="24" s="1"/>
  <c r="Q45" i="24" s="1"/>
  <c r="O77" i="24"/>
  <c r="P77" i="24" s="1"/>
  <c r="Q77" i="24" s="1"/>
  <c r="O155" i="24"/>
  <c r="P155" i="24" s="1"/>
  <c r="Q155" i="24" s="1"/>
  <c r="O235" i="24"/>
  <c r="P235" i="24" s="1"/>
  <c r="Q235" i="24" s="1"/>
  <c r="O5" i="24"/>
  <c r="P5" i="24" s="1"/>
  <c r="Q5" i="24" s="1"/>
  <c r="O12" i="24"/>
  <c r="P12" i="24" s="1"/>
  <c r="Q12" i="24" s="1"/>
  <c r="O24" i="24"/>
  <c r="P24" i="24" s="1"/>
  <c r="Q24" i="24" s="1"/>
  <c r="O51" i="24"/>
  <c r="P51" i="24" s="1"/>
  <c r="Q51" i="24" s="1"/>
  <c r="O65" i="24"/>
  <c r="P65" i="24" s="1"/>
  <c r="Q65" i="24" s="1"/>
  <c r="O83" i="24"/>
  <c r="P83" i="24" s="1"/>
  <c r="Q83" i="24" s="1"/>
  <c r="O97" i="24"/>
  <c r="P97" i="24" s="1"/>
  <c r="Q97" i="24" s="1"/>
  <c r="O103" i="24"/>
  <c r="P103" i="24" s="1"/>
  <c r="Q103" i="24" s="1"/>
  <c r="O117" i="24"/>
  <c r="P117" i="24" s="1"/>
  <c r="Q117" i="24" s="1"/>
  <c r="O124" i="24"/>
  <c r="P124" i="24" s="1"/>
  <c r="Q124" i="24" s="1"/>
  <c r="O131" i="24"/>
  <c r="P131" i="24" s="1"/>
  <c r="Q131" i="24" s="1"/>
  <c r="O137" i="24"/>
  <c r="P137" i="24" s="1"/>
  <c r="Q137" i="24" s="1"/>
  <c r="O158" i="24"/>
  <c r="P158" i="24" s="1"/>
  <c r="Q158" i="24" s="1"/>
  <c r="O161" i="24"/>
  <c r="P161" i="24" s="1"/>
  <c r="Q161" i="24" s="1"/>
  <c r="O167" i="24"/>
  <c r="P167" i="24" s="1"/>
  <c r="Q167" i="24" s="1"/>
  <c r="O184" i="24"/>
  <c r="P184" i="24" s="1"/>
  <c r="Q184" i="24" s="1"/>
  <c r="O199" i="24"/>
  <c r="P199" i="24" s="1"/>
  <c r="Q199" i="24" s="1"/>
  <c r="O205" i="24"/>
  <c r="P205" i="24" s="1"/>
  <c r="Q205" i="24" s="1"/>
  <c r="O211" i="24"/>
  <c r="P211" i="24" s="1"/>
  <c r="Q211" i="24" s="1"/>
  <c r="O224" i="24"/>
  <c r="P224" i="24" s="1"/>
  <c r="Q224" i="24" s="1"/>
  <c r="O227" i="24"/>
  <c r="P227" i="24" s="1"/>
  <c r="Q227" i="24" s="1"/>
  <c r="O231" i="24"/>
  <c r="P231" i="24" s="1"/>
  <c r="Q231" i="24" s="1"/>
  <c r="O237" i="24"/>
  <c r="P237" i="24" s="1"/>
  <c r="Q237" i="24" s="1"/>
  <c r="O244" i="24"/>
  <c r="P244" i="24" s="1"/>
  <c r="Q244" i="24" s="1"/>
  <c r="O248" i="24"/>
  <c r="P248" i="24" s="1"/>
  <c r="Q248" i="24" s="1"/>
  <c r="O264" i="24"/>
  <c r="P264" i="24" s="1"/>
  <c r="Q264" i="24" s="1"/>
  <c r="O267" i="24"/>
  <c r="P267" i="24" s="1"/>
  <c r="Q267" i="24" s="1"/>
  <c r="O278" i="24"/>
  <c r="P278" i="24" s="1"/>
  <c r="Q278" i="24" s="1"/>
  <c r="O296" i="24"/>
  <c r="P296" i="24" s="1"/>
  <c r="Q296" i="24" s="1"/>
  <c r="O299" i="24"/>
  <c r="P299" i="24" s="1"/>
  <c r="Q299" i="24" s="1"/>
  <c r="O310" i="24"/>
  <c r="P310" i="24" s="1"/>
  <c r="Q310" i="24" s="1"/>
  <c r="O104" i="24"/>
  <c r="P104" i="24" s="1"/>
  <c r="Q104" i="24" s="1"/>
  <c r="O128" i="24"/>
  <c r="P128" i="24" s="1"/>
  <c r="Q128" i="24" s="1"/>
  <c r="O162" i="24"/>
  <c r="P162" i="24" s="1"/>
  <c r="Q162" i="24" s="1"/>
  <c r="O168" i="24"/>
  <c r="P168" i="24" s="1"/>
  <c r="Q168" i="24" s="1"/>
  <c r="O228" i="24"/>
  <c r="P228" i="24" s="1"/>
  <c r="Q228" i="24" s="1"/>
  <c r="O238" i="24"/>
  <c r="P238" i="24" s="1"/>
  <c r="Q238" i="24" s="1"/>
  <c r="O254" i="24"/>
  <c r="P254" i="24" s="1"/>
  <c r="Q254" i="24" s="1"/>
  <c r="Q4" i="24"/>
  <c r="N24" i="23"/>
  <c r="O24" i="23" s="1"/>
  <c r="P24" i="23" s="1"/>
  <c r="N85" i="23"/>
  <c r="O85" i="23" s="1"/>
  <c r="P85" i="23" s="1"/>
  <c r="N100" i="23"/>
  <c r="O100" i="23" s="1"/>
  <c r="P100" i="23" s="1"/>
  <c r="N108" i="23"/>
  <c r="O108" i="23" s="1"/>
  <c r="P108" i="23" s="1"/>
  <c r="N187" i="23"/>
  <c r="O187" i="23" s="1"/>
  <c r="P187" i="23" s="1"/>
  <c r="N194" i="23"/>
  <c r="O194" i="23" s="1"/>
  <c r="P194" i="23" s="1"/>
  <c r="N318" i="23"/>
  <c r="O318" i="23" s="1"/>
  <c r="P318" i="23" s="1"/>
  <c r="N212" i="23"/>
  <c r="O212" i="23" s="1"/>
  <c r="P212" i="23" s="1"/>
  <c r="N229" i="23"/>
  <c r="O229" i="23" s="1"/>
  <c r="P229" i="23" s="1"/>
  <c r="N269" i="23"/>
  <c r="O269" i="23" s="1"/>
  <c r="P269" i="23" s="1"/>
  <c r="N286" i="23"/>
  <c r="O286" i="23" s="1"/>
  <c r="P286" i="23" s="1"/>
  <c r="N292" i="23"/>
  <c r="O292" i="23" s="1"/>
  <c r="P292" i="23" s="1"/>
  <c r="N302" i="23"/>
  <c r="O302" i="23" s="1"/>
  <c r="P302" i="23" s="1"/>
  <c r="N319" i="23"/>
  <c r="O319" i="23" s="1"/>
  <c r="P319" i="23" s="1"/>
  <c r="N9" i="23"/>
  <c r="O9" i="23" s="1"/>
  <c r="P9" i="23" s="1"/>
  <c r="N13" i="23"/>
  <c r="O13" i="23" s="1"/>
  <c r="P13" i="23" s="1"/>
  <c r="N31" i="23"/>
  <c r="O31" i="23" s="1"/>
  <c r="P31" i="23" s="1"/>
  <c r="N47" i="23"/>
  <c r="O47" i="23" s="1"/>
  <c r="P47" i="23" s="1"/>
  <c r="N63" i="23"/>
  <c r="O63" i="23" s="1"/>
  <c r="P63" i="23" s="1"/>
  <c r="N105" i="23"/>
  <c r="O105" i="23" s="1"/>
  <c r="P105" i="23" s="1"/>
  <c r="N113" i="23"/>
  <c r="O113" i="23" s="1"/>
  <c r="P113" i="23" s="1"/>
  <c r="N160" i="23"/>
  <c r="O160" i="23" s="1"/>
  <c r="P160" i="23" s="1"/>
  <c r="N164" i="23"/>
  <c r="O164" i="23" s="1"/>
  <c r="P164" i="23" s="1"/>
  <c r="N170" i="23"/>
  <c r="O170" i="23" s="1"/>
  <c r="P170" i="23" s="1"/>
  <c r="N204" i="23"/>
  <c r="O204" i="23" s="1"/>
  <c r="P204" i="23" s="1"/>
  <c r="N207" i="23"/>
  <c r="O207" i="23" s="1"/>
  <c r="P207" i="23" s="1"/>
  <c r="N222" i="23"/>
  <c r="O222" i="23" s="1"/>
  <c r="P222" i="23" s="1"/>
  <c r="N226" i="23"/>
  <c r="O226" i="23" s="1"/>
  <c r="P226" i="23" s="1"/>
  <c r="N232" i="23"/>
  <c r="O232" i="23" s="1"/>
  <c r="P232" i="23" s="1"/>
  <c r="N244" i="23"/>
  <c r="O244" i="23" s="1"/>
  <c r="P244" i="23" s="1"/>
  <c r="N263" i="23"/>
  <c r="O263" i="23" s="1"/>
  <c r="P263" i="23" s="1"/>
  <c r="N296" i="23"/>
  <c r="O296" i="23" s="1"/>
  <c r="P296" i="23" s="1"/>
  <c r="N59" i="23"/>
  <c r="O59" i="23" s="1"/>
  <c r="P59" i="23" s="1"/>
  <c r="N91" i="23"/>
  <c r="O91" i="23" s="1"/>
  <c r="P91" i="23" s="1"/>
  <c r="N135" i="23"/>
  <c r="O135" i="23" s="1"/>
  <c r="P135" i="23" s="1"/>
  <c r="N68" i="23"/>
  <c r="O68" i="23" s="1"/>
  <c r="P68" i="23" s="1"/>
  <c r="N276" i="23"/>
  <c r="O276" i="23" s="1"/>
  <c r="P276" i="23" s="1"/>
  <c r="N10" i="23"/>
  <c r="O10" i="23" s="1"/>
  <c r="P10" i="23" s="1"/>
  <c r="N14" i="23"/>
  <c r="O14" i="23" s="1"/>
  <c r="P14" i="23" s="1"/>
  <c r="N22" i="23"/>
  <c r="O22" i="23" s="1"/>
  <c r="P22" i="23" s="1"/>
  <c r="N29" i="23"/>
  <c r="O29" i="23" s="1"/>
  <c r="P29" i="23" s="1"/>
  <c r="N38" i="23"/>
  <c r="O38" i="23" s="1"/>
  <c r="P38" i="23" s="1"/>
  <c r="N45" i="23"/>
  <c r="O45" i="23" s="1"/>
  <c r="P45" i="23" s="1"/>
  <c r="N54" i="23"/>
  <c r="O54" i="23" s="1"/>
  <c r="P54" i="23" s="1"/>
  <c r="N61" i="23"/>
  <c r="O61" i="23" s="1"/>
  <c r="P61" i="23" s="1"/>
  <c r="N110" i="23"/>
  <c r="O110" i="23" s="1"/>
  <c r="P110" i="23" s="1"/>
  <c r="N148" i="23"/>
  <c r="O148" i="23" s="1"/>
  <c r="P148" i="23" s="1"/>
  <c r="N151" i="23"/>
  <c r="O151" i="23" s="1"/>
  <c r="P151" i="23" s="1"/>
  <c r="N154" i="23"/>
  <c r="O154" i="23" s="1"/>
  <c r="P154" i="23" s="1"/>
  <c r="N157" i="23"/>
  <c r="O157" i="23" s="1"/>
  <c r="P157" i="23" s="1"/>
  <c r="N171" i="23"/>
  <c r="O171" i="23" s="1"/>
  <c r="P171" i="23" s="1"/>
  <c r="N174" i="23"/>
  <c r="O174" i="23" s="1"/>
  <c r="P174" i="23" s="1"/>
  <c r="N199" i="23"/>
  <c r="O199" i="23" s="1"/>
  <c r="P199" i="23" s="1"/>
  <c r="N223" i="23"/>
  <c r="O223" i="23" s="1"/>
  <c r="P223" i="23" s="1"/>
  <c r="N227" i="23"/>
  <c r="O227" i="23" s="1"/>
  <c r="P227" i="23" s="1"/>
  <c r="N264" i="23"/>
  <c r="O264" i="23" s="1"/>
  <c r="P264" i="23" s="1"/>
  <c r="N274" i="23"/>
  <c r="O274" i="23" s="1"/>
  <c r="P274" i="23" s="1"/>
  <c r="N27" i="23"/>
  <c r="O27" i="23" s="1"/>
  <c r="P27" i="23" s="1"/>
  <c r="N150" i="23"/>
  <c r="O150" i="23" s="1"/>
  <c r="P150" i="23" s="1"/>
  <c r="N191" i="23"/>
  <c r="O191" i="23" s="1"/>
  <c r="P191" i="23" s="1"/>
  <c r="N266" i="23"/>
  <c r="O266" i="23" s="1"/>
  <c r="P266" i="23" s="1"/>
  <c r="N71" i="23"/>
  <c r="O71" i="23" s="1"/>
  <c r="P71" i="23" s="1"/>
  <c r="N247" i="23"/>
  <c r="O247" i="23" s="1"/>
  <c r="P247" i="23" s="1"/>
  <c r="N17" i="23"/>
  <c r="O17" i="23" s="1"/>
  <c r="P17" i="23" s="1"/>
  <c r="N39" i="23"/>
  <c r="O39" i="23" s="1"/>
  <c r="P39" i="23" s="1"/>
  <c r="N55" i="23"/>
  <c r="O55" i="23" s="1"/>
  <c r="P55" i="23" s="1"/>
  <c r="N99" i="23"/>
  <c r="O99" i="23" s="1"/>
  <c r="P99" i="23" s="1"/>
  <c r="N103" i="23"/>
  <c r="O103" i="23" s="1"/>
  <c r="P103" i="23" s="1"/>
  <c r="N111" i="23"/>
  <c r="O111" i="23" s="1"/>
  <c r="P111" i="23" s="1"/>
  <c r="N134" i="23"/>
  <c r="O134" i="23" s="1"/>
  <c r="P134" i="23" s="1"/>
  <c r="N158" i="23"/>
  <c r="O158" i="23" s="1"/>
  <c r="P158" i="23" s="1"/>
  <c r="N162" i="23"/>
  <c r="O162" i="23" s="1"/>
  <c r="P162" i="23" s="1"/>
  <c r="N168" i="23"/>
  <c r="O168" i="23" s="1"/>
  <c r="P168" i="23" s="1"/>
  <c r="N172" i="23"/>
  <c r="O172" i="23" s="1"/>
  <c r="P172" i="23" s="1"/>
  <c r="N197" i="23"/>
  <c r="O197" i="23" s="1"/>
  <c r="P197" i="23" s="1"/>
  <c r="N214" i="23"/>
  <c r="O214" i="23" s="1"/>
  <c r="P214" i="23" s="1"/>
  <c r="N220" i="23"/>
  <c r="O220" i="23" s="1"/>
  <c r="P220" i="23" s="1"/>
  <c r="N224" i="23"/>
  <c r="O224" i="23" s="1"/>
  <c r="P224" i="23" s="1"/>
  <c r="N234" i="23"/>
  <c r="O234" i="23" s="1"/>
  <c r="P234" i="23" s="1"/>
  <c r="P4" i="23"/>
  <c r="N48" i="23"/>
  <c r="O48" i="23" s="1"/>
  <c r="P48" i="23" s="1"/>
  <c r="N141" i="23"/>
  <c r="O141" i="23" s="1"/>
  <c r="P141" i="23" s="1"/>
  <c r="N18" i="23"/>
  <c r="O18" i="23" s="1"/>
  <c r="P18" i="23" s="1"/>
  <c r="N101" i="23"/>
  <c r="O101" i="23" s="1"/>
  <c r="P101" i="23" s="1"/>
  <c r="N109" i="23"/>
  <c r="O109" i="23" s="1"/>
  <c r="P109" i="23" s="1"/>
  <c r="N173" i="23"/>
  <c r="O173" i="23" s="1"/>
  <c r="P173" i="23" s="1"/>
  <c r="N5" i="23"/>
  <c r="O5" i="23" s="1"/>
  <c r="P5" i="23" s="1"/>
  <c r="N23" i="23"/>
  <c r="O23" i="23" s="1"/>
  <c r="P23" i="23" s="1"/>
  <c r="N32" i="23"/>
  <c r="O32" i="23" s="1"/>
  <c r="P32" i="23" s="1"/>
  <c r="N64" i="23"/>
  <c r="O64" i="23" s="1"/>
  <c r="P64" i="23" s="1"/>
  <c r="N72" i="23"/>
  <c r="O72" i="23" s="1"/>
  <c r="P72" i="23" s="1"/>
  <c r="N80" i="23"/>
  <c r="O80" i="23" s="1"/>
  <c r="P80" i="23" s="1"/>
  <c r="N88" i="23"/>
  <c r="O88" i="23" s="1"/>
  <c r="P88" i="23" s="1"/>
  <c r="N96" i="23"/>
  <c r="O96" i="23" s="1"/>
  <c r="P96" i="23" s="1"/>
  <c r="N237" i="23"/>
  <c r="O237" i="23" s="1"/>
  <c r="P237" i="23" s="1"/>
  <c r="N242" i="23"/>
  <c r="O242" i="23" s="1"/>
  <c r="P242" i="23" s="1"/>
  <c r="N258" i="23"/>
  <c r="O258" i="23" s="1"/>
  <c r="P258" i="23" s="1"/>
  <c r="N261" i="23"/>
  <c r="O261" i="23" s="1"/>
  <c r="P261" i="23" s="1"/>
  <c r="N322" i="23"/>
  <c r="O322" i="23" s="1"/>
  <c r="P322" i="23" s="1"/>
  <c r="N126" i="23"/>
  <c r="O126" i="23" s="1"/>
  <c r="P126" i="23" s="1"/>
  <c r="N181" i="23"/>
  <c r="O181" i="23" s="1"/>
  <c r="P181" i="23" s="1"/>
  <c r="N245" i="23"/>
  <c r="O245" i="23" s="1"/>
  <c r="P245" i="23" s="1"/>
  <c r="N250" i="23"/>
  <c r="O250" i="23" s="1"/>
  <c r="P250" i="23" s="1"/>
  <c r="N253" i="23"/>
  <c r="O253" i="23" s="1"/>
  <c r="P253" i="23" s="1"/>
  <c r="N314" i="23"/>
  <c r="O314" i="23" s="1"/>
  <c r="P314" i="23" s="1"/>
  <c r="N317" i="23"/>
  <c r="O317" i="23" s="1"/>
  <c r="P317" i="23" s="1"/>
  <c r="N306" i="23"/>
  <c r="O306" i="23" s="1"/>
  <c r="P306" i="23" s="1"/>
  <c r="N309" i="23"/>
  <c r="O309" i="23" s="1"/>
  <c r="P309" i="23" s="1"/>
  <c r="N102" i="23"/>
  <c r="O102" i="23" s="1"/>
  <c r="P102" i="23" s="1"/>
  <c r="N133" i="23"/>
  <c r="O133" i="23" s="1"/>
  <c r="P133" i="23" s="1"/>
  <c r="N149" i="23"/>
  <c r="O149" i="23" s="1"/>
  <c r="P149" i="23" s="1"/>
  <c r="N205" i="23"/>
  <c r="O205" i="23" s="1"/>
  <c r="P205" i="23" s="1"/>
  <c r="N290" i="23"/>
  <c r="O290" i="23" s="1"/>
  <c r="P290" i="23" s="1"/>
  <c r="N293" i="23"/>
  <c r="O293" i="23" s="1"/>
  <c r="P293" i="23" s="1"/>
  <c r="N213" i="23"/>
  <c r="O213" i="23" s="1"/>
  <c r="P213" i="23" s="1"/>
  <c r="N282" i="23"/>
  <c r="O282" i="23" s="1"/>
  <c r="P282" i="23" s="1"/>
  <c r="N285" i="23"/>
  <c r="O285" i="23" s="1"/>
  <c r="P285" i="23" s="1"/>
  <c r="B26" i="24" l="1"/>
  <c r="C26" i="24" s="1"/>
  <c r="B25" i="24"/>
  <c r="B27" i="24" s="1"/>
  <c r="B21" i="24"/>
  <c r="C21" i="24" s="1"/>
  <c r="B20" i="24"/>
  <c r="B22" i="24" s="1"/>
  <c r="B19" i="23"/>
  <c r="C19" i="23" s="1"/>
  <c r="B23" i="23"/>
  <c r="B18" i="23"/>
  <c r="B24" i="23"/>
  <c r="C24" i="23" s="1"/>
  <c r="C25" i="24" l="1"/>
  <c r="C20" i="24"/>
  <c r="C18" i="23"/>
  <c r="B20" i="23"/>
  <c r="C23" i="23"/>
  <c r="B2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Anning, David W.</author>
  </authors>
  <commentList>
    <comment ref="L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Anning, David W.:</t>
        </r>
        <r>
          <rPr>
            <sz val="9"/>
            <color rgb="FF000000"/>
            <rFont val="Tahoma"/>
            <family val="2"/>
          </rPr>
          <t xml:space="preserve">
Precipitation was not found to be useful in the model.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Anning, David W.</author>
  </authors>
  <commentList>
    <comment ref="M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Anning, David W.:</t>
        </r>
        <r>
          <rPr>
            <sz val="9"/>
            <color indexed="81"/>
            <rFont val="Tahoma"/>
            <family val="2"/>
          </rPr>
          <t xml:space="preserve">
Precipitation was not found to be useful in the model.
</t>
        </r>
      </text>
    </comment>
  </commentList>
</comments>
</file>

<file path=xl/sharedStrings.xml><?xml version="1.0" encoding="utf-8"?>
<sst xmlns="http://schemas.openxmlformats.org/spreadsheetml/2006/main" count="103" uniqueCount="75">
  <si>
    <t>R-squared</t>
  </si>
  <si>
    <t>Residual error, mg/L</t>
  </si>
  <si>
    <t>Root-mean squared error, mg/L</t>
  </si>
  <si>
    <t>Milligrams per liter</t>
  </si>
  <si>
    <t>Month</t>
  </si>
  <si>
    <t>Standard deviation of observations, mg/L</t>
  </si>
  <si>
    <t>Mean residual, mg/L</t>
  </si>
  <si>
    <t>Percent of mean concentration at Imperial Dam</t>
  </si>
  <si>
    <t>Average of monthly precipitation for region (5 sites), P, inches</t>
  </si>
  <si>
    <t>Hoover-Parker concentration factor</t>
  </si>
  <si>
    <t>Appendix 1. Parker Dam to Imperial Dam and Hoover Dam to Imperial Dam numerical model of dissolved-solids concentrations for the Colorado River at Imperial Dam</t>
  </si>
  <si>
    <r>
      <t xml:space="preserve">Rate of change in concentration for Colorado River below Parker Dam, </t>
    </r>
    <r>
      <rPr>
        <b/>
        <i/>
        <sz val="12"/>
        <color rgb="FF000000"/>
        <rFont val="Arial Narrow"/>
        <family val="2"/>
      </rPr>
      <t>dc/dt</t>
    </r>
    <r>
      <rPr>
        <b/>
        <sz val="12"/>
        <color rgb="FF000000"/>
        <rFont val="Arial Narrow"/>
        <family val="2"/>
      </rPr>
      <t>, mg/L per month</t>
    </r>
  </si>
  <si>
    <r>
      <t>Monthly discharge for Colorado River below Parker Dam, ft</t>
    </r>
    <r>
      <rPr>
        <b/>
        <vertAlign val="superscript"/>
        <sz val="12"/>
        <color rgb="FF000000"/>
        <rFont val="Arial Narrow"/>
        <family val="2"/>
      </rPr>
      <t>3</t>
    </r>
    <r>
      <rPr>
        <b/>
        <sz val="12"/>
        <color rgb="FF000000"/>
        <rFont val="Arial Narrow"/>
        <family val="2"/>
      </rPr>
      <t>/s</t>
    </r>
  </si>
  <si>
    <r>
      <t>Monthly discharge for CRIR Main Canal, ft</t>
    </r>
    <r>
      <rPr>
        <b/>
        <vertAlign val="superscript"/>
        <sz val="12"/>
        <color rgb="FF000000"/>
        <rFont val="Arial Narrow"/>
        <family val="2"/>
      </rPr>
      <t>3</t>
    </r>
    <r>
      <rPr>
        <b/>
        <sz val="12"/>
        <color rgb="FF000000"/>
        <rFont val="Arial Narrow"/>
        <family val="2"/>
      </rPr>
      <t>/s</t>
    </r>
  </si>
  <si>
    <r>
      <t>Monthly discharge for Palo Verde Canal, ft</t>
    </r>
    <r>
      <rPr>
        <b/>
        <vertAlign val="superscript"/>
        <sz val="12"/>
        <color rgb="FF000000"/>
        <rFont val="Arial Narrow"/>
        <family val="2"/>
      </rPr>
      <t>3</t>
    </r>
    <r>
      <rPr>
        <b/>
        <sz val="12"/>
        <color rgb="FF000000"/>
        <rFont val="Arial Narrow"/>
        <family val="2"/>
      </rPr>
      <t>/s</t>
    </r>
  </si>
  <si>
    <r>
      <t xml:space="preserve">Monthly discharge for Colorado main stem, </t>
    </r>
    <r>
      <rPr>
        <b/>
        <i/>
        <sz val="12"/>
        <color rgb="FF000000"/>
        <rFont val="Arial Narrow"/>
        <family val="2"/>
      </rPr>
      <t>Q</t>
    </r>
    <r>
      <rPr>
        <b/>
        <i/>
        <vertAlign val="subscript"/>
        <sz val="12"/>
        <color rgb="FF000000"/>
        <rFont val="Arial Narrow"/>
        <family val="2"/>
      </rPr>
      <t>Main stem</t>
    </r>
    <r>
      <rPr>
        <b/>
        <sz val="12"/>
        <color rgb="FF000000"/>
        <rFont val="Arial Narrow"/>
        <family val="2"/>
      </rPr>
      <t xml:space="preserve"> ft</t>
    </r>
    <r>
      <rPr>
        <b/>
        <vertAlign val="superscript"/>
        <sz val="12"/>
        <color rgb="FF000000"/>
        <rFont val="Arial Narrow"/>
        <family val="2"/>
      </rPr>
      <t>3</t>
    </r>
    <r>
      <rPr>
        <b/>
        <sz val="12"/>
        <color rgb="FF000000"/>
        <rFont val="Arial Narrow"/>
        <family val="2"/>
      </rPr>
      <t>/s</t>
    </r>
  </si>
  <si>
    <r>
      <rPr>
        <b/>
        <u/>
        <sz val="12"/>
        <color rgb="FF000000"/>
        <rFont val="Arial Narrow"/>
        <family val="2"/>
      </rPr>
      <t>Observed</t>
    </r>
    <r>
      <rPr>
        <b/>
        <sz val="12"/>
        <color rgb="FF000000"/>
        <rFont val="Arial Narrow"/>
        <family val="2"/>
      </rPr>
      <t xml:space="preserve"> monthly flow-weighted concentration for Colorado River at Imperial Dam, </t>
    </r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Imperial</t>
    </r>
    <r>
      <rPr>
        <b/>
        <sz val="12"/>
        <color rgb="FF000000"/>
        <rFont val="Arial Narrow"/>
        <family val="2"/>
      </rPr>
      <t>, mg/L</t>
    </r>
  </si>
  <si>
    <r>
      <rPr>
        <b/>
        <u/>
        <sz val="12"/>
        <color rgb="FF000000"/>
        <rFont val="Arial Narrow"/>
        <family val="2"/>
      </rPr>
      <t>Simulated</t>
    </r>
    <r>
      <rPr>
        <b/>
        <sz val="12"/>
        <color rgb="FF000000"/>
        <rFont val="Arial Narrow"/>
        <family val="2"/>
      </rPr>
      <t xml:space="preserve"> monthly flow-weighted concentration for Colorado River at Imperial Dam,</t>
    </r>
    <r>
      <rPr>
        <b/>
        <i/>
        <sz val="12"/>
        <color rgb="FF000000"/>
        <rFont val="Arial Narrow"/>
        <family val="2"/>
      </rPr>
      <t xml:space="preserve"> C</t>
    </r>
    <r>
      <rPr>
        <b/>
        <i/>
        <vertAlign val="subscript"/>
        <sz val="12"/>
        <color rgb="FF000000"/>
        <rFont val="Arial Narrow"/>
        <family val="2"/>
      </rPr>
      <t>(t)</t>
    </r>
    <r>
      <rPr>
        <b/>
        <sz val="12"/>
        <color rgb="FF000000"/>
        <rFont val="Arial Narrow"/>
        <family val="2"/>
      </rPr>
      <t>, mg/L</t>
    </r>
  </si>
  <si>
    <t>Model parameters</t>
  </si>
  <si>
    <t xml:space="preserve">Model coefficients </t>
  </si>
  <si>
    <r>
      <t xml:space="preserve">Discharge in the main stem of the Colorado River, </t>
    </r>
    <r>
      <rPr>
        <b/>
        <i/>
        <sz val="12"/>
        <color rgb="FF000000"/>
        <rFont val="Arial Narrow"/>
        <family val="2"/>
      </rPr>
      <t>Q</t>
    </r>
    <r>
      <rPr>
        <b/>
        <i/>
        <vertAlign val="subscript"/>
        <sz val="12"/>
        <color rgb="FF000000"/>
        <rFont val="Arial Narrow"/>
        <family val="2"/>
      </rPr>
      <t>CR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</si>
  <si>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1</t>
    </r>
    <r>
      <rPr>
        <b/>
        <sz val="12"/>
        <color rgb="FF000000"/>
        <rFont val="Arial Narrow"/>
        <family val="2"/>
      </rPr>
      <t xml:space="preserve"> - Discharge loss factor</t>
    </r>
  </si>
  <si>
    <r>
      <t xml:space="preserve">Discharge and load from surficial irrigation return flows, </t>
    </r>
    <r>
      <rPr>
        <b/>
        <i/>
        <sz val="12"/>
        <color rgb="FF000000"/>
        <rFont val="Arial Narrow"/>
        <family val="2"/>
      </rPr>
      <t>Q</t>
    </r>
    <r>
      <rPr>
        <b/>
        <i/>
        <vertAlign val="subscript"/>
        <sz val="12"/>
        <color rgb="FF000000"/>
        <rFont val="Arial Narrow"/>
        <family val="2"/>
      </rPr>
      <t>RF</t>
    </r>
    <r>
      <rPr>
        <b/>
        <sz val="12"/>
        <color rgb="FF000000"/>
        <rFont val="Arial Narrow"/>
        <family val="2"/>
      </rPr>
      <t xml:space="preserve"> and </t>
    </r>
    <r>
      <rPr>
        <b/>
        <i/>
        <sz val="12"/>
        <color rgb="FF000000"/>
        <rFont val="Arial Narrow"/>
        <family val="2"/>
      </rPr>
      <t>W</t>
    </r>
    <r>
      <rPr>
        <b/>
        <i/>
        <vertAlign val="subscript"/>
        <sz val="12"/>
        <color rgb="FF000000"/>
        <rFont val="Arial Narrow"/>
        <family val="2"/>
      </rPr>
      <t>RF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</si>
  <si>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2</t>
    </r>
    <r>
      <rPr>
        <b/>
        <sz val="12"/>
        <color rgb="FF000000"/>
        <rFont val="Arial Narrow"/>
        <family val="2"/>
      </rPr>
      <t xml:space="preserve"> - Discharge loss factor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</si>
  <si>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3</t>
    </r>
    <r>
      <rPr>
        <b/>
        <sz val="12"/>
        <color rgb="FF000000"/>
        <rFont val="Arial Narrow"/>
        <family val="2"/>
      </rPr>
      <t xml:space="preserve"> - Concentration gain factor</t>
    </r>
  </si>
  <si>
    <r>
      <t xml:space="preserve">Discharge and load from the flood-plain aquifer,  </t>
    </r>
    <r>
      <rPr>
        <b/>
        <i/>
        <sz val="12"/>
        <color rgb="FF000000"/>
        <rFont val="Arial Narrow"/>
        <family val="2"/>
      </rPr>
      <t>Q</t>
    </r>
    <r>
      <rPr>
        <b/>
        <i/>
        <vertAlign val="subscript"/>
        <sz val="12"/>
        <color rgb="FF000000"/>
        <rFont val="Arial Narrow"/>
        <family val="2"/>
      </rPr>
      <t>FPA</t>
    </r>
    <r>
      <rPr>
        <b/>
        <sz val="12"/>
        <color rgb="FF000000"/>
        <rFont val="Arial Narrow"/>
        <family val="2"/>
      </rPr>
      <t xml:space="preserve"> and </t>
    </r>
    <r>
      <rPr>
        <b/>
        <i/>
        <sz val="12"/>
        <color rgb="FF000000"/>
        <rFont val="Arial Narrow"/>
        <family val="2"/>
      </rPr>
      <t>W</t>
    </r>
    <r>
      <rPr>
        <b/>
        <i/>
        <vertAlign val="subscript"/>
        <sz val="12"/>
        <color rgb="FF000000"/>
        <rFont val="Arial Narrow"/>
        <family val="2"/>
      </rPr>
      <t>FPA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</si>
  <si>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5</t>
    </r>
    <r>
      <rPr>
        <b/>
        <i/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- Head to discharge factor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</si>
  <si>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6</t>
    </r>
    <r>
      <rPr>
        <b/>
        <sz val="12"/>
        <color rgb="FF000000"/>
        <rFont val="Arial Narrow"/>
        <family val="2"/>
      </rPr>
      <t>- Aquifer concentration</t>
    </r>
  </si>
  <si>
    <r>
      <t xml:space="preserve">Discharge and load from tributary inflow, </t>
    </r>
    <r>
      <rPr>
        <b/>
        <i/>
        <sz val="12"/>
        <color rgb="FF000000"/>
        <rFont val="Arial Narrow"/>
        <family val="2"/>
      </rPr>
      <t>Q</t>
    </r>
    <r>
      <rPr>
        <b/>
        <i/>
        <vertAlign val="subscript"/>
        <sz val="12"/>
        <color rgb="FF000000"/>
        <rFont val="Arial Narrow"/>
        <family val="2"/>
      </rPr>
      <t>T</t>
    </r>
    <r>
      <rPr>
        <b/>
        <i/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 xml:space="preserve">and </t>
    </r>
    <r>
      <rPr>
        <b/>
        <i/>
        <sz val="12"/>
        <color rgb="FF000000"/>
        <rFont val="Arial Narrow"/>
        <family val="2"/>
      </rPr>
      <t>W</t>
    </r>
    <r>
      <rPr>
        <b/>
        <i/>
        <vertAlign val="subscript"/>
        <sz val="12"/>
        <color rgb="FF000000"/>
        <rFont val="Arial Narrow"/>
        <family val="2"/>
      </rPr>
      <t>T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</si>
  <si>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7</t>
    </r>
    <r>
      <rPr>
        <b/>
        <sz val="12"/>
        <color rgb="FF000000"/>
        <rFont val="Arial Narrow"/>
        <family val="2"/>
      </rPr>
      <t xml:space="preserve"> - Precipitation threshold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</si>
  <si>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8</t>
    </r>
    <r>
      <rPr>
        <b/>
        <sz val="12"/>
        <color rgb="FF000000"/>
        <rFont val="Arial Narrow"/>
        <family val="2"/>
      </rPr>
      <t xml:space="preserve"> - Precipitation to discharge factor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</si>
  <si>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9</t>
    </r>
    <r>
      <rPr>
        <b/>
        <i/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- Tributary inflow concentration</t>
    </r>
  </si>
  <si>
    <r>
      <t xml:space="preserve">Rate of change in monthly flow-weighted concentrations with respect to time, </t>
    </r>
    <r>
      <rPr>
        <b/>
        <i/>
        <sz val="12"/>
        <color rgb="FF000000"/>
        <rFont val="Arial Narrow"/>
        <family val="2"/>
      </rPr>
      <t>dc/dt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</si>
  <si>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4</t>
    </r>
    <r>
      <rPr>
        <b/>
        <i/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- Discharge threshold</t>
    </r>
  </si>
  <si>
    <t>[mg/L, milligrams per liter; ft3/s, cubic feet per second; CRIR, Colorado River Indian Reservation]</t>
  </si>
  <si>
    <t>1990-2008 bias correction</t>
  </si>
  <si>
    <t>Model diagnostics</t>
  </si>
  <si>
    <t>Calibration period
May 2008-September 2016</t>
  </si>
  <si>
    <t>Verification period
January 1990-April 2008</t>
  </si>
  <si>
    <r>
      <t xml:space="preserve">Rate of change in concentration for Colorado River below Hoover Dam, </t>
    </r>
    <r>
      <rPr>
        <b/>
        <i/>
        <sz val="12"/>
        <color theme="1"/>
        <rFont val="Arial Narrow"/>
        <family val="2"/>
      </rPr>
      <t>dc/dt</t>
    </r>
    <r>
      <rPr>
        <b/>
        <sz val="12"/>
        <color theme="1"/>
        <rFont val="Arial Narrow"/>
        <family val="2"/>
      </rPr>
      <t>, mg/L per month</t>
    </r>
  </si>
  <si>
    <r>
      <t>Monthly discharge for Bill Williams River near Parker, 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</t>
    </r>
  </si>
  <si>
    <r>
      <t>Monthly discharge for Colorado River below Parker Dam, 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</t>
    </r>
  </si>
  <si>
    <r>
      <t>Monthly discharge for CRIR Main Canal, 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</t>
    </r>
  </si>
  <si>
    <r>
      <t>Monthly discharge for Palo Verde Canal, 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</t>
    </r>
  </si>
  <si>
    <r>
      <t xml:space="preserve">Monthly discharge for Colorado main stem, </t>
    </r>
    <r>
      <rPr>
        <b/>
        <i/>
        <sz val="12"/>
        <color theme="1"/>
        <rFont val="Arial Narrow"/>
        <family val="2"/>
      </rPr>
      <t>Q</t>
    </r>
    <r>
      <rPr>
        <b/>
        <i/>
        <vertAlign val="subscript"/>
        <sz val="12"/>
        <color theme="1"/>
        <rFont val="Arial Narrow"/>
        <family val="2"/>
      </rPr>
      <t>Main stem</t>
    </r>
    <r>
      <rPr>
        <b/>
        <sz val="12"/>
        <color theme="1"/>
        <rFont val="Arial Narrow"/>
        <family val="2"/>
      </rPr>
      <t xml:space="preserve"> 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</t>
    </r>
  </si>
  <si>
    <r>
      <t xml:space="preserve">Average of monthly precipitation for region (5 sites), </t>
    </r>
    <r>
      <rPr>
        <b/>
        <i/>
        <sz val="12"/>
        <color theme="1"/>
        <rFont val="Arial Narrow"/>
        <family val="2"/>
      </rPr>
      <t>P</t>
    </r>
    <r>
      <rPr>
        <b/>
        <sz val="12"/>
        <color theme="1"/>
        <rFont val="Arial Narrow"/>
        <family val="2"/>
      </rPr>
      <t>, inches</t>
    </r>
  </si>
  <si>
    <r>
      <rPr>
        <b/>
        <u/>
        <sz val="12"/>
        <color theme="1"/>
        <rFont val="Arial Narrow"/>
        <family val="2"/>
      </rPr>
      <t>Observed</t>
    </r>
    <r>
      <rPr>
        <b/>
        <sz val="12"/>
        <color theme="1"/>
        <rFont val="Arial Narrow"/>
        <family val="2"/>
      </rPr>
      <t xml:space="preserve"> monthly flow-weighted concentration for Colorado River at Imperial Dam, </t>
    </r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Imperial</t>
    </r>
    <r>
      <rPr>
        <b/>
        <sz val="12"/>
        <color theme="1"/>
        <rFont val="Arial Narrow"/>
        <family val="2"/>
      </rPr>
      <t>, mg/L</t>
    </r>
  </si>
  <si>
    <r>
      <rPr>
        <b/>
        <u/>
        <sz val="12"/>
        <color theme="1"/>
        <rFont val="Arial Narrow"/>
        <family val="2"/>
      </rPr>
      <t>Simulated</t>
    </r>
    <r>
      <rPr>
        <b/>
        <sz val="12"/>
        <color theme="1"/>
        <rFont val="Arial Narrow"/>
        <family val="2"/>
      </rPr>
      <t xml:space="preserve"> monthly flow-weighted concentration for Colorado River at Imperial Dam,</t>
    </r>
    <r>
      <rPr>
        <b/>
        <i/>
        <sz val="12"/>
        <color theme="1"/>
        <rFont val="Arial Narrow"/>
        <family val="2"/>
      </rPr>
      <t xml:space="preserve"> C</t>
    </r>
    <r>
      <rPr>
        <b/>
        <i/>
        <vertAlign val="subscript"/>
        <sz val="12"/>
        <color theme="1"/>
        <rFont val="Arial Narrow"/>
        <family val="2"/>
      </rPr>
      <t>(t)</t>
    </r>
    <r>
      <rPr>
        <b/>
        <sz val="12"/>
        <color theme="1"/>
        <rFont val="Arial Narrow"/>
        <family val="2"/>
      </rPr>
      <t>, mg/L</t>
    </r>
  </si>
  <si>
    <r>
      <t xml:space="preserve">Discharge in the main stem of the Colorado River, </t>
    </r>
    <r>
      <rPr>
        <b/>
        <i/>
        <sz val="12"/>
        <color theme="1"/>
        <rFont val="Arial Narrow"/>
        <family val="2"/>
      </rPr>
      <t>Q</t>
    </r>
    <r>
      <rPr>
        <b/>
        <i/>
        <vertAlign val="subscript"/>
        <sz val="12"/>
        <color theme="1"/>
        <rFont val="Arial Narrow"/>
        <family val="2"/>
      </rPr>
      <t>CR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</si>
  <si>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1</t>
    </r>
    <r>
      <rPr>
        <b/>
        <sz val="12"/>
        <color theme="1"/>
        <rFont val="Arial Narrow"/>
        <family val="2"/>
      </rPr>
      <t xml:space="preserve"> - Discharge loss factor</t>
    </r>
  </si>
  <si>
    <r>
      <t xml:space="preserve">Discharge and load from surficial irrigation return flows, </t>
    </r>
    <r>
      <rPr>
        <b/>
        <i/>
        <sz val="12"/>
        <color theme="1"/>
        <rFont val="Arial Narrow"/>
        <family val="2"/>
      </rPr>
      <t>Q</t>
    </r>
    <r>
      <rPr>
        <b/>
        <i/>
        <vertAlign val="subscript"/>
        <sz val="12"/>
        <color theme="1"/>
        <rFont val="Arial Narrow"/>
        <family val="2"/>
      </rPr>
      <t>RF</t>
    </r>
    <r>
      <rPr>
        <b/>
        <sz val="12"/>
        <color theme="1"/>
        <rFont val="Arial Narrow"/>
        <family val="2"/>
      </rPr>
      <t xml:space="preserve"> and </t>
    </r>
    <r>
      <rPr>
        <b/>
        <i/>
        <sz val="12"/>
        <color theme="1"/>
        <rFont val="Arial Narrow"/>
        <family val="2"/>
      </rPr>
      <t>W</t>
    </r>
    <r>
      <rPr>
        <b/>
        <i/>
        <vertAlign val="subscript"/>
        <sz val="12"/>
        <color theme="1"/>
        <rFont val="Arial Narrow"/>
        <family val="2"/>
      </rPr>
      <t>RF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</si>
  <si>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 xml:space="preserve"> - Discharge loss factor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</si>
  <si>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 xml:space="preserve"> - Concentration gain factor</t>
    </r>
  </si>
  <si>
    <r>
      <t xml:space="preserve">Discharge and load from the flood-plain aquifer,  </t>
    </r>
    <r>
      <rPr>
        <b/>
        <i/>
        <sz val="12"/>
        <color theme="1"/>
        <rFont val="Arial Narrow"/>
        <family val="2"/>
      </rPr>
      <t>Q</t>
    </r>
    <r>
      <rPr>
        <b/>
        <i/>
        <vertAlign val="subscript"/>
        <sz val="12"/>
        <color theme="1"/>
        <rFont val="Arial Narrow"/>
        <family val="2"/>
      </rPr>
      <t>FPA</t>
    </r>
    <r>
      <rPr>
        <b/>
        <sz val="12"/>
        <color theme="1"/>
        <rFont val="Arial Narrow"/>
        <family val="2"/>
      </rPr>
      <t xml:space="preserve"> and </t>
    </r>
    <r>
      <rPr>
        <b/>
        <i/>
        <sz val="12"/>
        <color theme="1"/>
        <rFont val="Arial Narrow"/>
        <family val="2"/>
      </rPr>
      <t>W</t>
    </r>
    <r>
      <rPr>
        <b/>
        <i/>
        <vertAlign val="subscript"/>
        <sz val="12"/>
        <color theme="1"/>
        <rFont val="Arial Narrow"/>
        <family val="2"/>
      </rPr>
      <t>FPA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</si>
  <si>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5</t>
    </r>
    <r>
      <rPr>
        <b/>
        <i/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- Head to discharge factor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</si>
  <si>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6</t>
    </r>
    <r>
      <rPr>
        <b/>
        <sz val="12"/>
        <color theme="1"/>
        <rFont val="Arial Narrow"/>
        <family val="2"/>
      </rPr>
      <t>- Aquifer concentration</t>
    </r>
  </si>
  <si>
    <r>
      <t xml:space="preserve">Discharge and load from tributary inflow, </t>
    </r>
    <r>
      <rPr>
        <b/>
        <i/>
        <sz val="12"/>
        <color theme="1"/>
        <rFont val="Arial Narrow"/>
        <family val="2"/>
      </rPr>
      <t>Q</t>
    </r>
    <r>
      <rPr>
        <b/>
        <i/>
        <vertAlign val="subscript"/>
        <sz val="12"/>
        <color theme="1"/>
        <rFont val="Arial Narrow"/>
        <family val="2"/>
      </rPr>
      <t>T</t>
    </r>
    <r>
      <rPr>
        <b/>
        <i/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and </t>
    </r>
    <r>
      <rPr>
        <b/>
        <i/>
        <sz val="12"/>
        <color theme="1"/>
        <rFont val="Arial Narrow"/>
        <family val="2"/>
      </rPr>
      <t>W</t>
    </r>
    <r>
      <rPr>
        <b/>
        <i/>
        <vertAlign val="subscript"/>
        <sz val="12"/>
        <color theme="1"/>
        <rFont val="Arial Narrow"/>
        <family val="2"/>
      </rPr>
      <t>T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</si>
  <si>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7</t>
    </r>
    <r>
      <rPr>
        <b/>
        <sz val="12"/>
        <color theme="1"/>
        <rFont val="Arial Narrow"/>
        <family val="2"/>
      </rPr>
      <t xml:space="preserve"> - Precipitation threshold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</si>
  <si>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8</t>
    </r>
    <r>
      <rPr>
        <b/>
        <sz val="12"/>
        <color theme="1"/>
        <rFont val="Arial Narrow"/>
        <family val="2"/>
      </rPr>
      <t xml:space="preserve"> - Precipitation to discharge factor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</si>
  <si>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9</t>
    </r>
    <r>
      <rPr>
        <b/>
        <i/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- Tributary inflow concentration</t>
    </r>
  </si>
  <si>
    <r>
      <t xml:space="preserve">Rate of change in monthly flow-weighted concentrations with respect to time, </t>
    </r>
    <r>
      <rPr>
        <b/>
        <i/>
        <sz val="12"/>
        <color theme="1"/>
        <rFont val="Arial Narrow"/>
        <family val="2"/>
      </rPr>
      <t>dc/dt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</si>
  <si>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4</t>
    </r>
    <r>
      <rPr>
        <b/>
        <i/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- Discharge threshold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</si>
  <si>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 xml:space="preserve">13 </t>
    </r>
    <r>
      <rPr>
        <b/>
        <sz val="12"/>
        <color theme="1"/>
        <rFont val="Arial Narrow"/>
        <family val="2"/>
      </rPr>
      <t>- Dilution factor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</si>
  <si>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 xml:space="preserve">12 </t>
    </r>
    <r>
      <rPr>
        <b/>
        <sz val="12"/>
        <color theme="1"/>
        <rFont val="Arial Narrow"/>
        <family val="2"/>
      </rPr>
      <t>- Concentration factor</t>
    </r>
  </si>
  <si>
    <r>
      <t>C</t>
    </r>
    <r>
      <rPr>
        <b/>
        <vertAlign val="subscript"/>
        <sz val="12"/>
        <color theme="1"/>
        <rFont val="Arial Narrow"/>
        <family val="2"/>
      </rPr>
      <t xml:space="preserve">11 </t>
    </r>
    <r>
      <rPr>
        <b/>
        <sz val="12"/>
        <color theme="1"/>
        <rFont val="Arial Narrow"/>
        <family val="2"/>
      </rPr>
      <t>- Bias correction</t>
    </r>
  </si>
  <si>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10</t>
    </r>
    <r>
      <rPr>
        <b/>
        <vertAlign val="subscript"/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- Tau, residence time, months</t>
    </r>
  </si>
  <si>
    <t>Verification period January 1990-April 2008</t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</si>
  <si>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 xml:space="preserve">11 </t>
    </r>
    <r>
      <rPr>
        <b/>
        <sz val="12"/>
        <color rgb="FF000000"/>
        <rFont val="Arial Narrow"/>
        <family val="2"/>
      </rPr>
      <t>- Bias correction</t>
    </r>
  </si>
  <si>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10</t>
    </r>
    <r>
      <rPr>
        <b/>
        <vertAlign val="subscript"/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- Tau, residence time, months</t>
    </r>
  </si>
  <si>
    <r>
      <t xml:space="preserve">Monthly flow-weighted  concentration for Colorado River below Parker Dam, </t>
    </r>
    <r>
      <rPr>
        <b/>
        <i/>
        <sz val="12"/>
        <color rgb="FF000000"/>
        <rFont val="Arial Narrow"/>
        <family val="2"/>
      </rPr>
      <t>C</t>
    </r>
    <r>
      <rPr>
        <b/>
        <i/>
        <vertAlign val="subscript"/>
        <sz val="12"/>
        <color rgb="FF000000"/>
        <rFont val="Arial Narrow"/>
        <family val="2"/>
      </rPr>
      <t>Parker</t>
    </r>
    <r>
      <rPr>
        <b/>
        <sz val="12"/>
        <color rgb="FF000000"/>
        <rFont val="Arial Narrow"/>
        <family val="2"/>
      </rPr>
      <t>, mg/L</t>
    </r>
  </si>
  <si>
    <r>
      <t xml:space="preserve">Monthly flow-weighted concentration for Colorado River below Hoover Dam, </t>
    </r>
    <r>
      <rPr>
        <b/>
        <i/>
        <sz val="12"/>
        <color theme="1"/>
        <rFont val="Arial Narrow"/>
        <family val="2"/>
      </rPr>
      <t>C</t>
    </r>
    <r>
      <rPr>
        <b/>
        <i/>
        <vertAlign val="subscript"/>
        <sz val="12"/>
        <color theme="1"/>
        <rFont val="Arial Narrow"/>
        <family val="2"/>
      </rPr>
      <t>Hoover</t>
    </r>
    <r>
      <rPr>
        <b/>
        <sz val="12"/>
        <color theme="1"/>
        <rFont val="Arial Narrow"/>
        <family val="2"/>
      </rPr>
      <t>, mg/L</t>
    </r>
  </si>
  <si>
    <r>
      <t>Squared error, mg/L</t>
    </r>
    <r>
      <rPr>
        <b/>
        <vertAlign val="superscript"/>
        <sz val="12"/>
        <color theme="1"/>
        <rFont val="Arial Narrow"/>
        <family val="2"/>
      </rPr>
      <t>2</t>
    </r>
  </si>
  <si>
    <r>
      <t>Squared error, mg/L</t>
    </r>
    <r>
      <rPr>
        <b/>
        <vertAlign val="superscript"/>
        <sz val="12"/>
        <color rgb="FF000000"/>
        <rFont val="Arial Narrow"/>
        <family val="2"/>
      </rPr>
      <t>2</t>
    </r>
  </si>
  <si>
    <t>Decimal time</t>
  </si>
  <si>
    <t>Bill Williams River dilution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</si>
</sst>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Times New Roman"/>
      <family val="1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vertAlign val="subscript"/>
      <sz val="12"/>
      <color rgb="FF000000"/>
      <name val="Arial Narrow"/>
      <family val="2"/>
    </font>
    <font>
      <b/>
      <vertAlign val="superscript"/>
      <sz val="12"/>
      <color rgb="FF000000"/>
      <name val="Arial Narrow"/>
      <family val="2"/>
    </font>
    <font>
      <b/>
      <u/>
      <sz val="12"/>
      <color rgb="FF000000"/>
      <name val="Arial Narrow"/>
      <family val="2"/>
    </font>
    <font>
      <b/>
      <vertAlign val="subscript"/>
      <sz val="12"/>
      <color rgb="FF000000"/>
      <name val="Arial Narrow"/>
      <family val="2"/>
    </font>
    <font>
      <b/>
      <i/>
      <sz val="12"/>
      <color theme="1"/>
      <name val="Arial Narrow"/>
      <family val="2"/>
    </font>
    <font>
      <b/>
      <i/>
      <vertAlign val="sub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b/>
      <sz val="12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3" applyNumberFormat="0" applyAlignment="0" applyProtection="0"/>
    <xf numFmtId="0" fontId="13" fillId="9" borderId="14" applyNumberFormat="0" applyAlignment="0" applyProtection="0"/>
    <xf numFmtId="0" fontId="14" fillId="9" borderId="13" applyNumberFormat="0" applyAlignment="0" applyProtection="0"/>
    <xf numFmtId="0" fontId="15" fillId="0" borderId="15" applyNumberFormat="0" applyFill="0" applyAlignment="0" applyProtection="0"/>
    <xf numFmtId="0" fontId="16" fillId="10" borderId="16" applyNumberFormat="0" applyAlignment="0" applyProtection="0"/>
    <xf numFmtId="0" fontId="17" fillId="0" borderId="0" applyNumberFormat="0" applyFill="0" applyBorder="0" applyAlignment="0" applyProtection="0"/>
    <xf numFmtId="0" fontId="4" fillId="11" borderId="17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3" fontId="0" fillId="4" borderId="0" xfId="0" applyNumberFormat="1" applyFill="1" applyProtection="1">
      <protection locked="0"/>
    </xf>
    <xf numFmtId="1" fontId="0" fillId="4" borderId="0" xfId="0" applyNumberFormat="1" applyFill="1" applyProtection="1">
      <protection locked="0"/>
    </xf>
    <xf numFmtId="0" fontId="25" fillId="0" borderId="0" xfId="0" applyFont="1"/>
    <xf numFmtId="0" fontId="27" fillId="36" borderId="0" xfId="0" applyFont="1" applyFill="1" applyBorder="1" applyAlignment="1" applyProtection="1">
      <alignment wrapText="1"/>
      <protection locked="0"/>
    </xf>
    <xf numFmtId="0" fontId="27" fillId="36" borderId="1" xfId="0" applyFont="1" applyFill="1" applyBorder="1" applyAlignment="1" applyProtection="1">
      <alignment horizontal="center" vertical="center" wrapText="1"/>
      <protection locked="0"/>
    </xf>
    <xf numFmtId="0" fontId="27" fillId="36" borderId="1" xfId="0" applyFont="1" applyFill="1" applyBorder="1" applyAlignment="1" applyProtection="1">
      <alignment horizontal="center" wrapText="1"/>
      <protection locked="0"/>
    </xf>
    <xf numFmtId="0" fontId="27" fillId="36" borderId="4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wrapText="1"/>
      <protection locked="0"/>
    </xf>
    <xf numFmtId="0" fontId="26" fillId="2" borderId="2" xfId="0" applyFont="1" applyFill="1" applyBorder="1" applyAlignment="1" applyProtection="1">
      <alignment wrapText="1"/>
      <protection locked="0"/>
    </xf>
    <xf numFmtId="0" fontId="26" fillId="2" borderId="7" xfId="0" applyFont="1" applyFill="1" applyBorder="1" applyAlignment="1" applyProtection="1">
      <alignment wrapText="1"/>
      <protection locked="0"/>
    </xf>
    <xf numFmtId="0" fontId="26" fillId="2" borderId="0" xfId="0" applyFont="1" applyFill="1" applyBorder="1" applyAlignment="1" applyProtection="1">
      <alignment wrapText="1"/>
      <protection locked="0"/>
    </xf>
    <xf numFmtId="0" fontId="26" fillId="2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/>
    <xf numFmtId="0" fontId="0" fillId="0" borderId="0" xfId="0" applyAlignment="1">
      <alignment horizontal="left"/>
    </xf>
    <xf numFmtId="0" fontId="26" fillId="2" borderId="0" xfId="0" applyFont="1" applyFill="1" applyAlignment="1" applyProtection="1">
      <alignment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wrapText="1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/>
    <xf numFmtId="164" fontId="0" fillId="0" borderId="19" xfId="0" applyNumberFormat="1" applyFont="1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166" fontId="0" fillId="0" borderId="19" xfId="42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26" fillId="2" borderId="3" xfId="0" applyFont="1" applyFill="1" applyBorder="1" applyAlignment="1" applyProtection="1">
      <alignment wrapText="1"/>
      <protection locked="0"/>
    </xf>
    <xf numFmtId="0" fontId="26" fillId="2" borderId="22" xfId="0" applyFont="1" applyFill="1" applyBorder="1" applyAlignment="1" applyProtection="1">
      <alignment wrapText="1"/>
      <protection locked="0"/>
    </xf>
    <xf numFmtId="0" fontId="26" fillId="2" borderId="6" xfId="0" applyFont="1" applyFill="1" applyBorder="1" applyAlignment="1" applyProtection="1">
      <alignment wrapText="1"/>
      <protection locked="0"/>
    </xf>
    <xf numFmtId="0" fontId="26" fillId="2" borderId="6" xfId="0" applyFont="1" applyFill="1" applyBorder="1" applyAlignment="1" applyProtection="1">
      <alignment horizontal="center" wrapText="1"/>
      <protection locked="0"/>
    </xf>
    <xf numFmtId="0" fontId="26" fillId="2" borderId="4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0" fillId="0" borderId="0" xfId="0" applyBorder="1"/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27" fillId="38" borderId="23" xfId="0" applyFont="1" applyFill="1" applyBorder="1" applyAlignment="1" applyProtection="1">
      <alignment horizontal="center" wrapText="1"/>
      <protection locked="0"/>
    </xf>
    <xf numFmtId="0" fontId="27" fillId="38" borderId="24" xfId="0" applyFont="1" applyFill="1" applyBorder="1" applyAlignment="1" applyProtection="1">
      <alignment wrapText="1"/>
      <protection locked="0"/>
    </xf>
    <xf numFmtId="3" fontId="27" fillId="38" borderId="24" xfId="0" applyNumberFormat="1" applyFont="1" applyFill="1" applyBorder="1" applyAlignment="1" applyProtection="1">
      <alignment wrapText="1"/>
      <protection locked="0"/>
    </xf>
    <xf numFmtId="1" fontId="27" fillId="38" borderId="24" xfId="0" applyNumberFormat="1" applyFont="1" applyFill="1" applyBorder="1" applyAlignment="1" applyProtection="1">
      <alignment wrapText="1"/>
      <protection locked="0"/>
    </xf>
    <xf numFmtId="2" fontId="27" fillId="38" borderId="24" xfId="0" applyNumberFormat="1" applyFont="1" applyFill="1" applyBorder="1" applyAlignment="1" applyProtection="1">
      <alignment wrapText="1"/>
      <protection locked="0"/>
    </xf>
    <xf numFmtId="2" fontId="0" fillId="0" borderId="9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ont="1" applyFill="1" applyBorder="1" applyAlignment="1" applyProtection="1">
      <alignment wrapText="1"/>
      <protection locked="0"/>
    </xf>
    <xf numFmtId="2" fontId="0" fillId="0" borderId="9" xfId="0" applyNumberFormat="1" applyFont="1" applyFill="1" applyBorder="1" applyProtection="1">
      <protection locked="0"/>
    </xf>
    <xf numFmtId="3" fontId="22" fillId="0" borderId="9" xfId="0" applyNumberFormat="1" applyFont="1" applyFill="1" applyBorder="1" applyProtection="1">
      <protection locked="0"/>
    </xf>
    <xf numFmtId="1" fontId="22" fillId="0" borderId="9" xfId="0" applyNumberFormat="1" applyFont="1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wrapText="1"/>
      <protection locked="0"/>
    </xf>
    <xf numFmtId="0" fontId="26" fillId="3" borderId="31" xfId="0" applyFont="1" applyFill="1" applyBorder="1" applyAlignment="1" applyProtection="1">
      <alignment horizontal="center" wrapText="1"/>
      <protection locked="0"/>
    </xf>
    <xf numFmtId="0" fontId="26" fillId="3" borderId="24" xfId="0" applyFont="1" applyFill="1" applyBorder="1" applyAlignment="1" applyProtection="1">
      <alignment wrapText="1"/>
      <protection locked="0"/>
    </xf>
    <xf numFmtId="3" fontId="26" fillId="3" borderId="24" xfId="0" applyNumberFormat="1" applyFont="1" applyFill="1" applyBorder="1" applyAlignment="1" applyProtection="1">
      <alignment wrapText="1"/>
      <protection locked="0"/>
    </xf>
    <xf numFmtId="1" fontId="26" fillId="3" borderId="24" xfId="0" applyNumberFormat="1" applyFont="1" applyFill="1" applyBorder="1" applyAlignment="1" applyProtection="1">
      <alignment wrapText="1"/>
      <protection locked="0"/>
    </xf>
    <xf numFmtId="2" fontId="26" fillId="3" borderId="24" xfId="0" applyNumberFormat="1" applyFont="1" applyFill="1" applyBorder="1" applyAlignment="1" applyProtection="1">
      <alignment wrapText="1"/>
      <protection locked="0"/>
    </xf>
    <xf numFmtId="1" fontId="0" fillId="0" borderId="9" xfId="0" applyNumberFormat="1" applyFont="1" applyFill="1" applyBorder="1" applyAlignment="1" applyProtection="1">
      <alignment wrapText="1"/>
      <protection locked="0"/>
    </xf>
    <xf numFmtId="1" fontId="0" fillId="0" borderId="9" xfId="0" applyNumberFormat="1" applyFont="1" applyFill="1" applyBorder="1" applyProtection="1">
      <protection locked="0"/>
    </xf>
    <xf numFmtId="0" fontId="26" fillId="2" borderId="33" xfId="0" applyFont="1" applyFill="1" applyBorder="1" applyAlignment="1" applyProtection="1">
      <alignment wrapText="1"/>
      <protection locked="0"/>
    </xf>
    <xf numFmtId="0" fontId="26" fillId="2" borderId="25" xfId="0" applyFont="1" applyFill="1" applyBorder="1" applyAlignment="1" applyProtection="1">
      <alignment wrapText="1"/>
      <protection locked="0"/>
    </xf>
    <xf numFmtId="0" fontId="26" fillId="2" borderId="34" xfId="0" applyFont="1" applyFill="1" applyBorder="1" applyAlignment="1" applyProtection="1">
      <alignment horizontal="center" wrapText="1"/>
      <protection locked="0"/>
    </xf>
    <xf numFmtId="0" fontId="26" fillId="2" borderId="35" xfId="0" applyFont="1" applyFill="1" applyBorder="1" applyAlignment="1" applyProtection="1">
      <alignment wrapText="1"/>
      <protection locked="0"/>
    </xf>
    <xf numFmtId="0" fontId="26" fillId="2" borderId="36" xfId="0" applyFont="1" applyFill="1" applyBorder="1" applyAlignment="1" applyProtection="1">
      <alignment horizontal="center" wrapText="1"/>
      <protection locked="0"/>
    </xf>
    <xf numFmtId="164" fontId="0" fillId="0" borderId="30" xfId="0" applyNumberFormat="1" applyFill="1" applyBorder="1" applyProtection="1">
      <protection locked="0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wrapText="1"/>
      <protection locked="0"/>
    </xf>
    <xf numFmtId="165" fontId="0" fillId="0" borderId="32" xfId="0" applyNumberFormat="1" applyFont="1" applyFill="1" applyBorder="1" applyAlignment="1" applyProtection="1">
      <protection locked="0"/>
    </xf>
    <xf numFmtId="1" fontId="0" fillId="0" borderId="1" xfId="0" applyNumberFormat="1" applyFont="1" applyFill="1" applyBorder="1" applyAlignment="1" applyProtection="1">
      <alignment wrapText="1"/>
      <protection locked="0"/>
    </xf>
    <xf numFmtId="165" fontId="0" fillId="0" borderId="19" xfId="0" applyNumberFormat="1" applyFont="1" applyFill="1" applyBorder="1" applyAlignment="1" applyProtection="1">
      <protection locked="0"/>
    </xf>
    <xf numFmtId="1" fontId="0" fillId="0" borderId="8" xfId="0" applyNumberFormat="1" applyFont="1" applyFill="1" applyBorder="1" applyAlignment="1" applyProtection="1">
      <alignment wrapText="1"/>
      <protection locked="0"/>
    </xf>
    <xf numFmtId="165" fontId="0" fillId="0" borderId="30" xfId="0" applyNumberFormat="1" applyFont="1" applyFill="1" applyBorder="1" applyAlignment="1" applyProtection="1"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6" fillId="3" borderId="6" xfId="0" applyFont="1" applyFill="1" applyBorder="1" applyAlignment="1" applyProtection="1">
      <alignment horizontal="center" wrapText="1"/>
      <protection locked="0"/>
    </xf>
    <xf numFmtId="0" fontId="26" fillId="3" borderId="28" xfId="0" applyFont="1" applyFill="1" applyBorder="1" applyAlignment="1" applyProtection="1">
      <alignment horizontal="center" wrapText="1"/>
      <protection locked="0"/>
    </xf>
    <xf numFmtId="0" fontId="26" fillId="3" borderId="5" xfId="0" applyFont="1" applyFill="1" applyBorder="1" applyAlignment="1" applyProtection="1">
      <alignment horizontal="center" wrapText="1"/>
      <protection locked="0"/>
    </xf>
    <xf numFmtId="0" fontId="27" fillId="36" borderId="3" xfId="0" applyFont="1" applyFill="1" applyBorder="1" applyAlignment="1" applyProtection="1">
      <alignment horizontal="center" vertical="center" wrapText="1"/>
      <protection locked="0"/>
    </xf>
    <xf numFmtId="0" fontId="27" fillId="36" borderId="9" xfId="0" applyFont="1" applyFill="1" applyBorder="1" applyAlignment="1" applyProtection="1">
      <alignment horizontal="center" vertical="center" wrapText="1"/>
      <protection locked="0"/>
    </xf>
    <xf numFmtId="0" fontId="27" fillId="36" borderId="8" xfId="0" applyFont="1" applyFill="1" applyBorder="1" applyAlignment="1" applyProtection="1">
      <alignment horizontal="center" vertical="center" wrapText="1"/>
      <protection locked="0"/>
    </xf>
    <xf numFmtId="0" fontId="26" fillId="3" borderId="31" xfId="0" applyFont="1" applyFill="1" applyBorder="1" applyAlignment="1" applyProtection="1">
      <alignment horizontal="center" wrapText="1"/>
      <protection locked="0"/>
    </xf>
    <xf numFmtId="0" fontId="26" fillId="3" borderId="24" xfId="0" applyFont="1" applyFill="1" applyBorder="1" applyAlignment="1" applyProtection="1">
      <alignment horizont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9" xfId="0" applyFont="1" applyFill="1" applyBorder="1" applyAlignment="1" applyProtection="1">
      <alignment horizontal="center" vertical="center" wrapText="1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3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7"/>
  <sheetViews>
    <sheetView tabSelected="1" topLeftCell="A145" zoomScale="70" zoomScaleNormal="70" workbookViewId="0">
      <selection activeCell="A327" sqref="A327:XFD1048576"/>
    </sheetView>
  </sheetViews>
  <sheetFormatPr defaultColWidth="0" defaultRowHeight="15" zeroHeight="1" x14ac:dyDescent="0.25"/>
  <cols>
    <col min="1" max="1" width="31.5703125" customWidth="1"/>
    <col min="2" max="2" width="20.85546875" customWidth="1"/>
    <col min="3" max="3" width="17.140625" customWidth="1"/>
    <col min="4" max="5" width="8.85546875" customWidth="1"/>
    <col min="6" max="6" width="15.140625" customWidth="1"/>
    <col min="7" max="7" width="17.28515625" customWidth="1"/>
    <col min="8" max="8" width="13.42578125" customWidth="1"/>
    <col min="9" max="10" width="10.5703125" customWidth="1"/>
    <col min="11" max="11" width="12.140625" customWidth="1"/>
    <col min="12" max="12" width="14.85546875" customWidth="1"/>
    <col min="13" max="13" width="18.85546875" customWidth="1"/>
    <col min="14" max="14" width="19.140625" customWidth="1"/>
    <col min="15" max="15" width="10.28515625" customWidth="1"/>
    <col min="16" max="16" width="10.42578125" customWidth="1"/>
    <col min="17" max="17" width="12.28515625" style="41" customWidth="1"/>
    <col min="18" max="16384" width="9.140625" hidden="1"/>
  </cols>
  <sheetData>
    <row r="1" spans="1:17" ht="16.5" thickBot="1" x14ac:dyDescent="0.3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15.75" thickBot="1" x14ac:dyDescent="0.3">
      <c r="A2" t="s">
        <v>34</v>
      </c>
      <c r="B2" s="21"/>
      <c r="F2" s="20"/>
    </row>
    <row r="3" spans="1:17" ht="132.75" customHeight="1" thickBot="1" x14ac:dyDescent="0.4">
      <c r="A3" s="88" t="s">
        <v>18</v>
      </c>
      <c r="B3" s="89"/>
      <c r="C3" s="62" t="s">
        <v>19</v>
      </c>
      <c r="D3" s="47" t="s">
        <v>4</v>
      </c>
      <c r="E3" s="48" t="s">
        <v>73</v>
      </c>
      <c r="F3" s="49" t="s">
        <v>69</v>
      </c>
      <c r="G3" s="50" t="s">
        <v>11</v>
      </c>
      <c r="H3" s="50" t="s">
        <v>12</v>
      </c>
      <c r="I3" s="49" t="s">
        <v>13</v>
      </c>
      <c r="J3" s="49" t="s">
        <v>14</v>
      </c>
      <c r="K3" s="50" t="s">
        <v>15</v>
      </c>
      <c r="L3" s="51" t="s">
        <v>8</v>
      </c>
      <c r="M3" s="49" t="s">
        <v>16</v>
      </c>
      <c r="N3" s="49" t="s">
        <v>17</v>
      </c>
      <c r="O3" s="50" t="s">
        <v>1</v>
      </c>
      <c r="P3" s="48" t="s">
        <v>72</v>
      </c>
      <c r="Q3" s="42"/>
    </row>
    <row r="4" spans="1:17" ht="34.5" x14ac:dyDescent="0.35">
      <c r="A4" s="11" t="s">
        <v>20</v>
      </c>
      <c r="B4" s="12" t="s">
        <v>21</v>
      </c>
      <c r="C4" s="27">
        <v>0.95</v>
      </c>
      <c r="D4" s="60">
        <v>1</v>
      </c>
      <c r="E4" s="52">
        <v>1990.041667</v>
      </c>
      <c r="F4" s="53">
        <v>598.44747706528301</v>
      </c>
      <c r="G4" s="54">
        <v>0</v>
      </c>
      <c r="H4" s="53">
        <v>4583.22580645161</v>
      </c>
      <c r="I4" s="53">
        <v>94.354838709677395</v>
      </c>
      <c r="J4" s="53">
        <v>502.816129032258</v>
      </c>
      <c r="K4" s="53">
        <f>H4-I4-J4</f>
        <v>3986.0548387096751</v>
      </c>
      <c r="L4" s="55">
        <v>0.71399999999999997</v>
      </c>
      <c r="M4" s="53">
        <v>748.35753976826595</v>
      </c>
      <c r="N4" s="53">
        <f>((F4*K4 + $C$6*627*$C$5*(I4+J4) + $C$9*$C$8*($C$7-K4)+$C$12*IF(L4&gt;$C$10,$C$11*(L4-$C$10),0)) / ($C$4*K4+$C$5*(I4+J4)+$C$8*($C$7-K4)+IF(L4&gt;$C$10,$C$11*(L4-$C$10),0))  - $C$13*G4)+ IF(E4&lt;2008.3,$C$14,0)</f>
        <v>752.15422297084399</v>
      </c>
      <c r="O4" s="53">
        <f t="shared" ref="O4:O67" si="0">M4-N4</f>
        <v>-3.7966832025780377</v>
      </c>
      <c r="P4" s="53">
        <f>O4^2</f>
        <v>14.414803340738224</v>
      </c>
      <c r="Q4" s="42"/>
    </row>
    <row r="5" spans="1:17" ht="30" customHeight="1" x14ac:dyDescent="0.25">
      <c r="A5" s="90" t="s">
        <v>22</v>
      </c>
      <c r="B5" s="12" t="s">
        <v>23</v>
      </c>
      <c r="C5" s="28">
        <v>0.7</v>
      </c>
      <c r="D5" s="61">
        <v>2</v>
      </c>
      <c r="E5" s="52">
        <v>1990.125</v>
      </c>
      <c r="F5" s="53">
        <v>605.01970382181605</v>
      </c>
      <c r="G5" s="54">
        <f t="shared" ref="G5:G68" si="1">(F5-F4)</f>
        <v>6.5722267565330412</v>
      </c>
      <c r="H5" s="53">
        <v>8355.3571428571395</v>
      </c>
      <c r="I5" s="53">
        <v>693.642857142857</v>
      </c>
      <c r="J5" s="53">
        <v>989.03571428571399</v>
      </c>
      <c r="K5" s="53">
        <f t="shared" ref="K5:K68" si="2">H5-I5-J5</f>
        <v>6672.6785714285688</v>
      </c>
      <c r="L5" s="52">
        <v>0.14799999999999999</v>
      </c>
      <c r="M5" s="53">
        <v>697.03181248081501</v>
      </c>
      <c r="N5" s="53">
        <f t="shared" ref="N5:N68" si="3">((F5*K5 + $C$6*627*$C$5*(I5+J5) + $C$9*$C$8*($C$7-K5)+$C$12*IF(L5&gt;$C$10,$C$11*(L5-$C$10),0)) / ($C$4*K5+$C$5*(I5+J5)+$C$8*($C$7-K5)+IF(L5&gt;$C$10,$C$11*(L5-$C$10),0))  - $C$13*G5)+ IF(E5&lt;2008.3,$C$14,0)</f>
        <v>707.22219692831436</v>
      </c>
      <c r="O5" s="53">
        <f t="shared" si="0"/>
        <v>-10.190384447499355</v>
      </c>
      <c r="P5" s="53">
        <f t="shared" ref="P5:P68" si="4">O5^2</f>
        <v>103.84393518783673</v>
      </c>
      <c r="Q5" s="42"/>
    </row>
    <row r="6" spans="1:17" ht="34.5" x14ac:dyDescent="0.25">
      <c r="A6" s="91"/>
      <c r="B6" s="13" t="s">
        <v>24</v>
      </c>
      <c r="C6" s="28">
        <v>1.1870000000000001</v>
      </c>
      <c r="D6" s="61">
        <v>3</v>
      </c>
      <c r="E6" s="52">
        <v>1990.208333</v>
      </c>
      <c r="F6" s="53">
        <v>603.51542212546599</v>
      </c>
      <c r="G6" s="54">
        <f t="shared" si="1"/>
        <v>-1.5042816963500627</v>
      </c>
      <c r="H6" s="53">
        <v>11028.7096774194</v>
      </c>
      <c r="I6" s="53">
        <v>1054.58064516129</v>
      </c>
      <c r="J6" s="53">
        <v>1208.7096774193501</v>
      </c>
      <c r="K6" s="53">
        <f t="shared" si="2"/>
        <v>8765.4193548387593</v>
      </c>
      <c r="L6" s="52">
        <v>0.17199999999999999</v>
      </c>
      <c r="M6" s="53">
        <v>691.44736602999706</v>
      </c>
      <c r="N6" s="53">
        <f t="shared" si="3"/>
        <v>691.12343145314151</v>
      </c>
      <c r="O6" s="53">
        <f t="shared" si="0"/>
        <v>0.32393457685554949</v>
      </c>
      <c r="P6" s="53">
        <f t="shared" si="4"/>
        <v>0.10493361008258391</v>
      </c>
      <c r="Q6" s="42"/>
    </row>
    <row r="7" spans="1:17" ht="34.5" x14ac:dyDescent="0.25">
      <c r="A7" s="90" t="s">
        <v>25</v>
      </c>
      <c r="B7" s="12" t="s">
        <v>33</v>
      </c>
      <c r="C7" s="29">
        <v>16860</v>
      </c>
      <c r="D7" s="61">
        <v>4</v>
      </c>
      <c r="E7" s="52">
        <v>1990.291667</v>
      </c>
      <c r="F7" s="53">
        <v>608.51271921375405</v>
      </c>
      <c r="G7" s="54">
        <f t="shared" si="1"/>
        <v>4.9972970882880645</v>
      </c>
      <c r="H7" s="53">
        <v>13154.333333333299</v>
      </c>
      <c r="I7" s="53">
        <v>1000.96666666667</v>
      </c>
      <c r="J7" s="53">
        <v>1391.56666666667</v>
      </c>
      <c r="K7" s="53">
        <f t="shared" si="2"/>
        <v>10761.799999999959</v>
      </c>
      <c r="L7" s="52">
        <v>0.11000000000000001</v>
      </c>
      <c r="M7" s="53">
        <v>675.95334137418797</v>
      </c>
      <c r="N7" s="53">
        <f t="shared" si="3"/>
        <v>678.56307413780428</v>
      </c>
      <c r="O7" s="53">
        <f t="shared" si="0"/>
        <v>-2.6097327636163072</v>
      </c>
      <c r="P7" s="53">
        <f t="shared" si="4"/>
        <v>6.8107050974924084</v>
      </c>
      <c r="Q7" s="42"/>
    </row>
    <row r="8" spans="1:17" ht="34.5" x14ac:dyDescent="0.25">
      <c r="A8" s="91"/>
      <c r="B8" s="12" t="s">
        <v>26</v>
      </c>
      <c r="C8" s="28">
        <v>8.7999999999999995E-2</v>
      </c>
      <c r="D8" s="61">
        <v>5</v>
      </c>
      <c r="E8" s="52">
        <v>1990.375</v>
      </c>
      <c r="F8" s="53">
        <v>614.01406401897498</v>
      </c>
      <c r="G8" s="54">
        <f t="shared" si="1"/>
        <v>5.5013448052209242</v>
      </c>
      <c r="H8" s="53">
        <v>12659.677419354801</v>
      </c>
      <c r="I8" s="53">
        <v>1227.0967741935499</v>
      </c>
      <c r="J8" s="53">
        <v>1640.6451612903199</v>
      </c>
      <c r="K8" s="53">
        <f t="shared" si="2"/>
        <v>9791.9354838709314</v>
      </c>
      <c r="L8" s="52">
        <v>0.252</v>
      </c>
      <c r="M8" s="53">
        <v>711.12214402262805</v>
      </c>
      <c r="N8" s="53">
        <f t="shared" si="3"/>
        <v>690.78837136768527</v>
      </c>
      <c r="O8" s="53">
        <f t="shared" si="0"/>
        <v>20.333772654942777</v>
      </c>
      <c r="P8" s="53">
        <f t="shared" si="4"/>
        <v>413.46231038289864</v>
      </c>
      <c r="Q8" s="42"/>
    </row>
    <row r="9" spans="1:17" ht="34.5" x14ac:dyDescent="0.25">
      <c r="A9" s="92"/>
      <c r="B9" s="12" t="s">
        <v>27</v>
      </c>
      <c r="C9" s="29">
        <v>1140</v>
      </c>
      <c r="D9" s="61">
        <v>6</v>
      </c>
      <c r="E9" s="52">
        <v>1990.458333</v>
      </c>
      <c r="F9" s="53">
        <v>620.32488729696297</v>
      </c>
      <c r="G9" s="54">
        <f t="shared" si="1"/>
        <v>6.3108232779879927</v>
      </c>
      <c r="H9" s="53">
        <v>13455</v>
      </c>
      <c r="I9" s="53">
        <v>1536.3333333333301</v>
      </c>
      <c r="J9" s="53">
        <v>1877</v>
      </c>
      <c r="K9" s="53">
        <f t="shared" si="2"/>
        <v>10041.66666666667</v>
      </c>
      <c r="L9" s="52">
        <v>4.2000000000000003E-2</v>
      </c>
      <c r="M9" s="53">
        <v>718.80071484755899</v>
      </c>
      <c r="N9" s="53">
        <f t="shared" si="3"/>
        <v>695.5486706149311</v>
      </c>
      <c r="O9" s="53">
        <f t="shared" si="0"/>
        <v>23.252044232627895</v>
      </c>
      <c r="P9" s="53">
        <f t="shared" si="4"/>
        <v>540.65756099608416</v>
      </c>
      <c r="Q9" s="42"/>
    </row>
    <row r="10" spans="1:17" ht="34.5" x14ac:dyDescent="0.25">
      <c r="A10" s="90" t="s">
        <v>28</v>
      </c>
      <c r="B10" s="12" t="s">
        <v>29</v>
      </c>
      <c r="C10" s="30">
        <v>0</v>
      </c>
      <c r="D10" s="61">
        <v>7</v>
      </c>
      <c r="E10" s="52">
        <v>1990.541667</v>
      </c>
      <c r="F10" s="53">
        <v>612.50155374314602</v>
      </c>
      <c r="G10" s="54">
        <f t="shared" si="1"/>
        <v>-7.8233335538169513</v>
      </c>
      <c r="H10" s="53">
        <v>13715.8064516129</v>
      </c>
      <c r="I10" s="53">
        <v>1614.1935483871</v>
      </c>
      <c r="J10" s="53">
        <v>1894.1935483871</v>
      </c>
      <c r="K10" s="53">
        <f t="shared" si="2"/>
        <v>10207.419354838699</v>
      </c>
      <c r="L10" s="52">
        <v>0.72199999999999986</v>
      </c>
      <c r="M10" s="53">
        <v>704.29550936451005</v>
      </c>
      <c r="N10" s="53">
        <f t="shared" si="3"/>
        <v>695.5962886755824</v>
      </c>
      <c r="O10" s="53">
        <f t="shared" si="0"/>
        <v>8.6992206889276531</v>
      </c>
      <c r="P10" s="53">
        <f t="shared" si="4"/>
        <v>75.676440594666914</v>
      </c>
      <c r="Q10" s="42"/>
    </row>
    <row r="11" spans="1:17" ht="34.5" x14ac:dyDescent="0.25">
      <c r="A11" s="91"/>
      <c r="B11" s="12" t="s">
        <v>30</v>
      </c>
      <c r="C11" s="31">
        <v>0</v>
      </c>
      <c r="D11" s="61">
        <v>8</v>
      </c>
      <c r="E11" s="52">
        <v>1990.625</v>
      </c>
      <c r="F11" s="53">
        <v>618.78033805857297</v>
      </c>
      <c r="G11" s="54">
        <f t="shared" si="1"/>
        <v>6.2787843154269467</v>
      </c>
      <c r="H11" s="53">
        <v>11706.774193548399</v>
      </c>
      <c r="I11" s="53">
        <v>1282.03225806452</v>
      </c>
      <c r="J11" s="53">
        <v>1681.2903225806499</v>
      </c>
      <c r="K11" s="53">
        <f t="shared" si="2"/>
        <v>8743.451612903229</v>
      </c>
      <c r="L11" s="52">
        <v>0.67600000000000016</v>
      </c>
      <c r="M11" s="53">
        <v>722.85132531788804</v>
      </c>
      <c r="N11" s="53">
        <f t="shared" si="3"/>
        <v>702.03548325456336</v>
      </c>
      <c r="O11" s="53">
        <f t="shared" si="0"/>
        <v>20.815842063324681</v>
      </c>
      <c r="P11" s="53">
        <f t="shared" si="4"/>
        <v>433.29928080527708</v>
      </c>
      <c r="Q11" s="42"/>
    </row>
    <row r="12" spans="1:17" ht="34.5" x14ac:dyDescent="0.25">
      <c r="A12" s="92"/>
      <c r="B12" s="12" t="s">
        <v>31</v>
      </c>
      <c r="C12" s="31">
        <v>0</v>
      </c>
      <c r="D12" s="61">
        <v>9</v>
      </c>
      <c r="E12" s="52">
        <v>1990.708333</v>
      </c>
      <c r="F12" s="53">
        <v>614.44619736806806</v>
      </c>
      <c r="G12" s="54">
        <f t="shared" si="1"/>
        <v>-4.3341406905049098</v>
      </c>
      <c r="H12" s="53">
        <v>9372.6666666666697</v>
      </c>
      <c r="I12" s="53">
        <v>866.3</v>
      </c>
      <c r="J12" s="53">
        <v>1282.3333333333301</v>
      </c>
      <c r="K12" s="53">
        <f t="shared" si="2"/>
        <v>7224.0333333333401</v>
      </c>
      <c r="L12" s="52">
        <v>0.65999999999999992</v>
      </c>
      <c r="M12" s="53">
        <v>725.69764591508795</v>
      </c>
      <c r="N12" s="53">
        <f t="shared" si="3"/>
        <v>715.24693791880895</v>
      </c>
      <c r="O12" s="53">
        <f t="shared" si="0"/>
        <v>10.450707996278993</v>
      </c>
      <c r="P12" s="53">
        <f t="shared" si="4"/>
        <v>109.21729762348969</v>
      </c>
      <c r="Q12" s="42"/>
    </row>
    <row r="13" spans="1:17" ht="47.25" x14ac:dyDescent="0.25">
      <c r="A13" s="12" t="s">
        <v>32</v>
      </c>
      <c r="B13" s="12" t="s">
        <v>68</v>
      </c>
      <c r="C13" s="30">
        <v>0.5</v>
      </c>
      <c r="D13" s="61">
        <v>10</v>
      </c>
      <c r="E13" s="52">
        <v>1990.791667</v>
      </c>
      <c r="F13" s="53">
        <v>619.953333967802</v>
      </c>
      <c r="G13" s="54">
        <f t="shared" si="1"/>
        <v>5.5071365997339399</v>
      </c>
      <c r="H13" s="53">
        <v>8183.22580645161</v>
      </c>
      <c r="I13" s="53">
        <v>654</v>
      </c>
      <c r="J13" s="53">
        <v>1016.96774193548</v>
      </c>
      <c r="K13" s="53">
        <f t="shared" si="2"/>
        <v>6512.2580645161297</v>
      </c>
      <c r="L13" s="52">
        <v>8.5999999999999993E-2</v>
      </c>
      <c r="M13" s="53">
        <v>719.81504105051795</v>
      </c>
      <c r="N13" s="53">
        <f t="shared" si="3"/>
        <v>721.48770115004754</v>
      </c>
      <c r="O13" s="53">
        <f t="shared" si="0"/>
        <v>-1.6726600995295939</v>
      </c>
      <c r="P13" s="53">
        <f t="shared" si="4"/>
        <v>2.7977918085583511</v>
      </c>
      <c r="Q13" s="42"/>
    </row>
    <row r="14" spans="1:17" ht="25.5" customHeight="1" thickBot="1" x14ac:dyDescent="0.3">
      <c r="A14" s="14" t="s">
        <v>35</v>
      </c>
      <c r="B14" s="14" t="s">
        <v>67</v>
      </c>
      <c r="C14" s="32">
        <v>5</v>
      </c>
      <c r="D14" s="61">
        <v>11</v>
      </c>
      <c r="E14" s="52">
        <v>1990.875</v>
      </c>
      <c r="F14" s="53">
        <v>637.83308889738305</v>
      </c>
      <c r="G14" s="54">
        <f t="shared" si="1"/>
        <v>17.879754929581054</v>
      </c>
      <c r="H14" s="53">
        <v>6143</v>
      </c>
      <c r="I14" s="53">
        <v>504.9</v>
      </c>
      <c r="J14" s="53">
        <v>800.46666666666704</v>
      </c>
      <c r="K14" s="53">
        <f t="shared" si="2"/>
        <v>4837.6333333333332</v>
      </c>
      <c r="L14" s="52">
        <v>0.41599999999999993</v>
      </c>
      <c r="M14" s="53">
        <v>739.46647967732395</v>
      </c>
      <c r="N14" s="53">
        <f t="shared" si="3"/>
        <v>753.08587598257532</v>
      </c>
      <c r="O14" s="53">
        <f t="shared" si="0"/>
        <v>-13.619396305251371</v>
      </c>
      <c r="P14" s="53">
        <f t="shared" si="4"/>
        <v>185.48795571949469</v>
      </c>
      <c r="Q14" s="42"/>
    </row>
    <row r="15" spans="1:17" ht="15.75" x14ac:dyDescent="0.25">
      <c r="A15" s="87" t="s">
        <v>36</v>
      </c>
      <c r="B15" s="87"/>
      <c r="C15" s="87"/>
      <c r="D15" s="61">
        <v>12</v>
      </c>
      <c r="E15" s="52">
        <v>1990.958333</v>
      </c>
      <c r="F15" s="53">
        <v>635.10272220952095</v>
      </c>
      <c r="G15" s="54">
        <f t="shared" si="1"/>
        <v>-2.7303666878621016</v>
      </c>
      <c r="H15" s="53">
        <v>5719.6774193548399</v>
      </c>
      <c r="I15" s="53">
        <v>509.77419354838702</v>
      </c>
      <c r="J15" s="53">
        <v>904.83870967741905</v>
      </c>
      <c r="K15" s="53">
        <f t="shared" si="2"/>
        <v>4305.064516129034</v>
      </c>
      <c r="L15" s="52">
        <v>6.0000000000000001E-3</v>
      </c>
      <c r="M15" s="53">
        <v>756.64993442070704</v>
      </c>
      <c r="N15" s="53">
        <f t="shared" si="3"/>
        <v>771.23861403716751</v>
      </c>
      <c r="O15" s="53">
        <f t="shared" si="0"/>
        <v>-14.588679616460468</v>
      </c>
      <c r="P15" s="53">
        <f t="shared" si="4"/>
        <v>212.82957295172915</v>
      </c>
      <c r="Q15" s="42"/>
    </row>
    <row r="16" spans="1:17" ht="47.25" x14ac:dyDescent="0.25">
      <c r="A16" s="15" t="s">
        <v>37</v>
      </c>
      <c r="B16" s="18" t="s">
        <v>3</v>
      </c>
      <c r="C16" s="19" t="s">
        <v>7</v>
      </c>
      <c r="D16" s="61">
        <v>1</v>
      </c>
      <c r="E16" s="52">
        <v>1991.041667</v>
      </c>
      <c r="F16" s="53">
        <v>638.21028018761001</v>
      </c>
      <c r="G16" s="54">
        <f t="shared" si="1"/>
        <v>3.1075579780890621</v>
      </c>
      <c r="H16" s="53">
        <v>4402.9032258064499</v>
      </c>
      <c r="I16" s="53">
        <v>182.96774193548401</v>
      </c>
      <c r="J16" s="53">
        <v>486.64516129032302</v>
      </c>
      <c r="K16" s="53">
        <f t="shared" si="2"/>
        <v>3733.2903225806431</v>
      </c>
      <c r="L16" s="52">
        <v>0.54</v>
      </c>
      <c r="M16" s="53">
        <v>788.74364951083203</v>
      </c>
      <c r="N16" s="53">
        <f t="shared" si="3"/>
        <v>786.41551779143674</v>
      </c>
      <c r="O16" s="53">
        <f t="shared" si="0"/>
        <v>2.3281317193952873</v>
      </c>
      <c r="P16" s="53">
        <f t="shared" si="4"/>
        <v>5.420197302854457</v>
      </c>
      <c r="Q16" s="42"/>
    </row>
    <row r="17" spans="1:17" ht="31.5" x14ac:dyDescent="0.25">
      <c r="A17" s="15" t="s">
        <v>5</v>
      </c>
      <c r="B17" s="79">
        <f>STDEV(M224:M324 )</f>
        <v>33.945612248526189</v>
      </c>
      <c r="C17" s="80">
        <f>B17/AVERAGE(M224:M324)*100</f>
        <v>4.8116254584697948</v>
      </c>
      <c r="D17" s="61">
        <v>2</v>
      </c>
      <c r="E17" s="52">
        <v>1991.125</v>
      </c>
      <c r="F17" s="53">
        <v>637.24784351292794</v>
      </c>
      <c r="G17" s="54">
        <f t="shared" si="1"/>
        <v>-0.96243667468206695</v>
      </c>
      <c r="H17" s="53">
        <v>7176.7857142857101</v>
      </c>
      <c r="I17" s="53">
        <v>774.92857142857099</v>
      </c>
      <c r="J17" s="53">
        <v>955.17857142857099</v>
      </c>
      <c r="K17" s="53">
        <f t="shared" si="2"/>
        <v>5446.6785714285688</v>
      </c>
      <c r="L17" s="52">
        <v>0.61399999999999999</v>
      </c>
      <c r="M17" s="53">
        <v>722.75979950870396</v>
      </c>
      <c r="N17" s="53">
        <f t="shared" si="3"/>
        <v>752.08003880058345</v>
      </c>
      <c r="O17" s="53">
        <f t="shared" si="0"/>
        <v>-29.320239291879489</v>
      </c>
      <c r="P17" s="53">
        <f t="shared" si="4"/>
        <v>859.67643213307383</v>
      </c>
      <c r="Q17" s="42"/>
    </row>
    <row r="18" spans="1:17" ht="15.75" x14ac:dyDescent="0.25">
      <c r="A18" s="15" t="s">
        <v>2</v>
      </c>
      <c r="B18" s="79">
        <f>AVERAGE(P224:P324)^0.5</f>
        <v>9.2362964024185175</v>
      </c>
      <c r="C18" s="80">
        <f>B18/AVERAGE(M224:M324)*100</f>
        <v>1.3092000988663692</v>
      </c>
      <c r="D18" s="61">
        <v>3</v>
      </c>
      <c r="E18" s="52">
        <v>1991.208333</v>
      </c>
      <c r="F18" s="53">
        <v>631.60012974389099</v>
      </c>
      <c r="G18" s="54">
        <f t="shared" si="1"/>
        <v>-5.6477137690369545</v>
      </c>
      <c r="H18" s="53">
        <v>7870.3225806451601</v>
      </c>
      <c r="I18" s="53">
        <v>628.93548387096803</v>
      </c>
      <c r="J18" s="53">
        <v>703.19354838709705</v>
      </c>
      <c r="K18" s="53">
        <f t="shared" si="2"/>
        <v>6538.1935483870948</v>
      </c>
      <c r="L18" s="52">
        <v>2.044</v>
      </c>
      <c r="M18" s="53">
        <v>725.01821567526702</v>
      </c>
      <c r="N18" s="53">
        <f t="shared" si="3"/>
        <v>735.46229690341193</v>
      </c>
      <c r="O18" s="53">
        <f t="shared" si="0"/>
        <v>-10.44408122814491</v>
      </c>
      <c r="P18" s="53">
        <f t="shared" si="4"/>
        <v>109.07883270008888</v>
      </c>
      <c r="Q18" s="42"/>
    </row>
    <row r="19" spans="1:17" ht="15.75" x14ac:dyDescent="0.25">
      <c r="A19" s="15" t="s">
        <v>6</v>
      </c>
      <c r="B19" s="79">
        <f>AVERAGE( O224:O324)</f>
        <v>-0.38282332876836689</v>
      </c>
      <c r="C19" s="80">
        <f>B19/AVERAGE(M224:M324)*100</f>
        <v>-5.4263345180289108E-2</v>
      </c>
      <c r="D19" s="61">
        <v>4</v>
      </c>
      <c r="E19" s="52">
        <v>1991.291667</v>
      </c>
      <c r="F19" s="53">
        <v>643.18609785846104</v>
      </c>
      <c r="G19" s="54">
        <f t="shared" si="1"/>
        <v>11.585968114570051</v>
      </c>
      <c r="H19" s="53">
        <v>13265.333333333299</v>
      </c>
      <c r="I19" s="53">
        <v>1018.36666666667</v>
      </c>
      <c r="J19" s="53">
        <v>1382</v>
      </c>
      <c r="K19" s="53">
        <f t="shared" si="2"/>
        <v>10864.966666666629</v>
      </c>
      <c r="L19" s="52">
        <v>0</v>
      </c>
      <c r="M19" s="53">
        <v>697.32711023532602</v>
      </c>
      <c r="N19" s="53">
        <f t="shared" si="3"/>
        <v>704.75151795403326</v>
      </c>
      <c r="O19" s="53">
        <f t="shared" si="0"/>
        <v>-7.4244077187072435</v>
      </c>
      <c r="P19" s="53">
        <f t="shared" si="4"/>
        <v>55.121829973599695</v>
      </c>
      <c r="Q19" s="42"/>
    </row>
    <row r="20" spans="1:17" ht="16.5" thickBot="1" x14ac:dyDescent="0.3">
      <c r="A20" s="33" t="s">
        <v>0</v>
      </c>
      <c r="B20" s="83">
        <f>1-B18^2/B17^2</f>
        <v>0.9259664745719024</v>
      </c>
      <c r="C20" s="84"/>
      <c r="D20" s="61">
        <v>5</v>
      </c>
      <c r="E20" s="52">
        <v>1991.375</v>
      </c>
      <c r="F20" s="53">
        <v>681.32179205775196</v>
      </c>
      <c r="G20" s="54">
        <f t="shared" si="1"/>
        <v>38.135694199290924</v>
      </c>
      <c r="H20" s="53">
        <v>12346.774193548399</v>
      </c>
      <c r="I20" s="53">
        <v>1187.9032258064501</v>
      </c>
      <c r="J20" s="53">
        <v>1497.41935483871</v>
      </c>
      <c r="K20" s="53">
        <f t="shared" si="2"/>
        <v>9661.4516129032381</v>
      </c>
      <c r="L20" s="52">
        <v>0</v>
      </c>
      <c r="M20" s="53">
        <v>733.78074149618499</v>
      </c>
      <c r="N20" s="53">
        <f t="shared" si="3"/>
        <v>730.37406015196575</v>
      </c>
      <c r="O20" s="53">
        <f t="shared" si="0"/>
        <v>3.406681344219237</v>
      </c>
      <c r="P20" s="53">
        <f t="shared" si="4"/>
        <v>11.605477781051388</v>
      </c>
      <c r="Q20" s="42"/>
    </row>
    <row r="21" spans="1:17" ht="47.25" x14ac:dyDescent="0.25">
      <c r="A21" s="34" t="s">
        <v>38</v>
      </c>
      <c r="B21" s="35" t="s">
        <v>3</v>
      </c>
      <c r="C21" s="36" t="s">
        <v>7</v>
      </c>
      <c r="D21" s="61">
        <v>6</v>
      </c>
      <c r="E21" s="52">
        <v>1991.458333</v>
      </c>
      <c r="F21" s="53">
        <v>674.28981111319194</v>
      </c>
      <c r="G21" s="54">
        <f t="shared" si="1"/>
        <v>-7.0319809445600185</v>
      </c>
      <c r="H21" s="53">
        <v>13426.666666666701</v>
      </c>
      <c r="I21" s="53">
        <v>1409.6666666666699</v>
      </c>
      <c r="J21" s="53">
        <v>1763</v>
      </c>
      <c r="K21" s="53">
        <f t="shared" si="2"/>
        <v>10254.000000000031</v>
      </c>
      <c r="L21" s="52">
        <v>2.6000000000000002E-2</v>
      </c>
      <c r="M21" s="53">
        <v>740.38834686447797</v>
      </c>
      <c r="N21" s="53">
        <f t="shared" si="3"/>
        <v>744.33640449788766</v>
      </c>
      <c r="O21" s="53">
        <f t="shared" si="0"/>
        <v>-3.9480576334096895</v>
      </c>
      <c r="P21" s="53">
        <f t="shared" si="4"/>
        <v>15.587159076724518</v>
      </c>
      <c r="Q21" s="42"/>
    </row>
    <row r="22" spans="1:17" ht="31.5" x14ac:dyDescent="0.25">
      <c r="A22" s="15" t="s">
        <v>5</v>
      </c>
      <c r="B22" s="79">
        <f>STDEV(M4:M223)</f>
        <v>56.237495146801969</v>
      </c>
      <c r="C22" s="80">
        <f>B22/AVERAGE(M4:M223)*100</f>
        <v>7.6735005533006007</v>
      </c>
      <c r="D22" s="61">
        <v>7</v>
      </c>
      <c r="E22" s="52">
        <v>1991.541667</v>
      </c>
      <c r="F22" s="53">
        <v>653.81550756489105</v>
      </c>
      <c r="G22" s="54">
        <f t="shared" si="1"/>
        <v>-20.474303548300895</v>
      </c>
      <c r="H22" s="53">
        <v>13954.8387096774</v>
      </c>
      <c r="I22" s="53">
        <v>1580</v>
      </c>
      <c r="J22" s="53">
        <v>1787.7419354838701</v>
      </c>
      <c r="K22" s="53">
        <f t="shared" si="2"/>
        <v>10587.096774193531</v>
      </c>
      <c r="L22" s="52">
        <v>1.8000000000000002E-2</v>
      </c>
      <c r="M22" s="53">
        <v>735.17469460660902</v>
      </c>
      <c r="N22" s="53">
        <f t="shared" si="3"/>
        <v>732.8808503323495</v>
      </c>
      <c r="O22" s="53">
        <f t="shared" si="0"/>
        <v>2.2938442742595271</v>
      </c>
      <c r="P22" s="53">
        <f t="shared" si="4"/>
        <v>5.2617215545532163</v>
      </c>
      <c r="Q22" s="42"/>
    </row>
    <row r="23" spans="1:17" ht="15.75" x14ac:dyDescent="0.25">
      <c r="A23" s="15" t="s">
        <v>2</v>
      </c>
      <c r="B23" s="79">
        <f>AVERAGE(P4:P223)^0.5</f>
        <v>17.339951352724057</v>
      </c>
      <c r="C23" s="80">
        <f>B23/AVERAGE(M4:M223)*100</f>
        <v>2.3660037836322463</v>
      </c>
      <c r="D23" s="61">
        <v>8</v>
      </c>
      <c r="E23" s="52">
        <v>1991.625</v>
      </c>
      <c r="F23" s="53">
        <v>651.04378132237503</v>
      </c>
      <c r="G23" s="54">
        <f t="shared" si="1"/>
        <v>-2.7717262425160243</v>
      </c>
      <c r="H23" s="53">
        <v>11787.419354838699</v>
      </c>
      <c r="I23" s="53">
        <v>1375.8064516129</v>
      </c>
      <c r="J23" s="53">
        <v>1606.1290322580601</v>
      </c>
      <c r="K23" s="53">
        <f t="shared" si="2"/>
        <v>8805.4838709677388</v>
      </c>
      <c r="L23" s="52">
        <v>0.42599999999999999</v>
      </c>
      <c r="M23" s="53">
        <v>759.84970160631497</v>
      </c>
      <c r="N23" s="53">
        <f t="shared" si="3"/>
        <v>731.59273052103572</v>
      </c>
      <c r="O23" s="53">
        <f t="shared" si="0"/>
        <v>28.256971085279247</v>
      </c>
      <c r="P23" s="53">
        <f t="shared" si="4"/>
        <v>798.4564149143074</v>
      </c>
      <c r="Q23" s="42"/>
    </row>
    <row r="24" spans="1:17" ht="15.75" x14ac:dyDescent="0.25">
      <c r="A24" s="15" t="s">
        <v>6</v>
      </c>
      <c r="B24" s="79">
        <f>AVERAGE( O4:O223)</f>
        <v>0.40610888236917514</v>
      </c>
      <c r="C24" s="80">
        <f>B24/AVERAGE(M4:M223)*100</f>
        <v>5.5412793998478184E-2</v>
      </c>
      <c r="D24" s="61">
        <v>9</v>
      </c>
      <c r="E24" s="52">
        <v>1991.708333</v>
      </c>
      <c r="F24" s="53">
        <v>648.45966346424996</v>
      </c>
      <c r="G24" s="54">
        <f t="shared" si="1"/>
        <v>-2.5841178581250688</v>
      </c>
      <c r="H24" s="53">
        <v>9310</v>
      </c>
      <c r="I24" s="53">
        <v>783.06666666666695</v>
      </c>
      <c r="J24" s="53">
        <v>1313.1666666666699</v>
      </c>
      <c r="K24" s="53">
        <f t="shared" si="2"/>
        <v>7213.7666666666628</v>
      </c>
      <c r="L24" s="52">
        <v>0.98399999999999999</v>
      </c>
      <c r="M24" s="53">
        <v>759.29185244627797</v>
      </c>
      <c r="N24" s="53">
        <f t="shared" si="3"/>
        <v>741.09439187296175</v>
      </c>
      <c r="O24" s="53">
        <f t="shared" si="0"/>
        <v>18.197460573316221</v>
      </c>
      <c r="P24" s="53">
        <f t="shared" si="4"/>
        <v>331.14757131739833</v>
      </c>
      <c r="Q24" s="42"/>
    </row>
    <row r="25" spans="1:17" ht="16.5" thickBot="1" x14ac:dyDescent="0.3">
      <c r="A25" s="37" t="s">
        <v>0</v>
      </c>
      <c r="B25" s="83">
        <f>1-B23^2/B22^2</f>
        <v>0.90492993035350833</v>
      </c>
      <c r="C25" s="84"/>
      <c r="D25" s="61">
        <v>10</v>
      </c>
      <c r="E25" s="52">
        <v>1991.791667</v>
      </c>
      <c r="F25" s="53">
        <v>650.32834684010697</v>
      </c>
      <c r="G25" s="54">
        <f t="shared" si="1"/>
        <v>1.8686833758570174</v>
      </c>
      <c r="H25" s="53">
        <v>8433.8709677419392</v>
      </c>
      <c r="I25" s="53">
        <v>601.45161290322596</v>
      </c>
      <c r="J25" s="53">
        <v>1113.77419354839</v>
      </c>
      <c r="K25" s="53">
        <f t="shared" si="2"/>
        <v>6718.6451612903229</v>
      </c>
      <c r="L25" s="52">
        <v>0.186</v>
      </c>
      <c r="M25" s="53">
        <v>758.26679134936296</v>
      </c>
      <c r="N25" s="53">
        <f t="shared" si="3"/>
        <v>745.03254390904624</v>
      </c>
      <c r="O25" s="53">
        <f t="shared" si="0"/>
        <v>13.234247440316722</v>
      </c>
      <c r="P25" s="53">
        <f t="shared" si="4"/>
        <v>175.14530531152971</v>
      </c>
      <c r="Q25" s="42"/>
    </row>
    <row r="26" spans="1:17" x14ac:dyDescent="0.25">
      <c r="A26" s="2"/>
      <c r="B26" s="2"/>
      <c r="C26" s="1"/>
      <c r="D26" s="59">
        <v>11</v>
      </c>
      <c r="E26" s="52">
        <v>1991.875</v>
      </c>
      <c r="F26" s="53">
        <v>657.79872313867702</v>
      </c>
      <c r="G26" s="54">
        <f t="shared" si="1"/>
        <v>7.470376298570045</v>
      </c>
      <c r="H26" s="53">
        <v>6102</v>
      </c>
      <c r="I26" s="53">
        <v>457.3</v>
      </c>
      <c r="J26" s="53">
        <v>761.33333333333303</v>
      </c>
      <c r="K26" s="53">
        <f t="shared" si="2"/>
        <v>4883.3666666666668</v>
      </c>
      <c r="L26" s="52">
        <v>9.6000000000000002E-2</v>
      </c>
      <c r="M26" s="53">
        <v>763.60620410622903</v>
      </c>
      <c r="N26" s="53">
        <f t="shared" si="3"/>
        <v>772.49943984357799</v>
      </c>
      <c r="O26" s="53">
        <f t="shared" si="0"/>
        <v>-8.8932357373489594</v>
      </c>
      <c r="P26" s="53">
        <f t="shared" si="4"/>
        <v>79.089641880060697</v>
      </c>
      <c r="Q26" s="42"/>
    </row>
    <row r="27" spans="1:17" x14ac:dyDescent="0.25">
      <c r="A27" s="2"/>
      <c r="B27" s="2"/>
      <c r="C27" s="1"/>
      <c r="D27" s="59">
        <v>12</v>
      </c>
      <c r="E27" s="52">
        <v>1991.958333</v>
      </c>
      <c r="F27" s="53">
        <v>666.58545357009098</v>
      </c>
      <c r="G27" s="54">
        <f t="shared" si="1"/>
        <v>8.7867304314139574</v>
      </c>
      <c r="H27" s="53">
        <v>3553.8709677419401</v>
      </c>
      <c r="I27" s="53">
        <v>496.74193548387098</v>
      </c>
      <c r="J27" s="53">
        <v>746.83870967741905</v>
      </c>
      <c r="K27" s="53">
        <f t="shared" si="2"/>
        <v>2310.2903225806499</v>
      </c>
      <c r="L27" s="52">
        <v>0.40200000000000002</v>
      </c>
      <c r="M27" s="53">
        <v>853.88534166922898</v>
      </c>
      <c r="N27" s="53">
        <f t="shared" si="3"/>
        <v>839.9518930920824</v>
      </c>
      <c r="O27" s="53">
        <f t="shared" si="0"/>
        <v>13.933448577146578</v>
      </c>
      <c r="P27" s="53">
        <f t="shared" si="4"/>
        <v>194.140989251988</v>
      </c>
      <c r="Q27" s="42"/>
    </row>
    <row r="28" spans="1:17" x14ac:dyDescent="0.25">
      <c r="A28" s="2"/>
      <c r="B28" s="2"/>
      <c r="C28" s="1"/>
      <c r="D28" s="59">
        <v>1</v>
      </c>
      <c r="E28" s="52">
        <v>1992.041667</v>
      </c>
      <c r="F28" s="53">
        <v>674.563945092837</v>
      </c>
      <c r="G28" s="54">
        <f t="shared" si="1"/>
        <v>7.978491522746026</v>
      </c>
      <c r="H28" s="53">
        <v>4788.4516129032299</v>
      </c>
      <c r="I28" s="53">
        <v>176.45161290322599</v>
      </c>
      <c r="J28" s="53">
        <v>464.90322580645199</v>
      </c>
      <c r="K28" s="53">
        <f t="shared" si="2"/>
        <v>4147.0967741935519</v>
      </c>
      <c r="L28" s="52">
        <v>0.91999999999999993</v>
      </c>
      <c r="M28" s="53">
        <v>795.06355506963905</v>
      </c>
      <c r="N28" s="53">
        <f t="shared" si="3"/>
        <v>801.19762108312864</v>
      </c>
      <c r="O28" s="53">
        <f t="shared" si="0"/>
        <v>-6.134066013489587</v>
      </c>
      <c r="P28" s="53">
        <f t="shared" si="4"/>
        <v>37.626765857848035</v>
      </c>
      <c r="Q28" s="42"/>
    </row>
    <row r="29" spans="1:17" x14ac:dyDescent="0.25">
      <c r="A29" s="2"/>
      <c r="B29" s="2"/>
      <c r="C29" s="1"/>
      <c r="D29" s="59">
        <v>2</v>
      </c>
      <c r="E29" s="52">
        <v>1992.125</v>
      </c>
      <c r="F29" s="53">
        <v>659.61018369668795</v>
      </c>
      <c r="G29" s="54">
        <f t="shared" si="1"/>
        <v>-14.953761396149048</v>
      </c>
      <c r="H29" s="53">
        <v>6141.7241379310299</v>
      </c>
      <c r="I29" s="53">
        <v>492.17241379310298</v>
      </c>
      <c r="J29" s="53">
        <v>780.93103448275895</v>
      </c>
      <c r="K29" s="53">
        <f t="shared" si="2"/>
        <v>4868.6206896551676</v>
      </c>
      <c r="L29" s="52">
        <v>1.6420000000000001</v>
      </c>
      <c r="M29" s="53">
        <v>767.96497217729905</v>
      </c>
      <c r="N29" s="53">
        <f t="shared" si="3"/>
        <v>785.13779635207902</v>
      </c>
      <c r="O29" s="53">
        <f t="shared" si="0"/>
        <v>-17.172824174779976</v>
      </c>
      <c r="P29" s="53">
        <f t="shared" si="4"/>
        <v>294.90589013790753</v>
      </c>
      <c r="Q29" s="42"/>
    </row>
    <row r="30" spans="1:17" x14ac:dyDescent="0.25">
      <c r="A30" s="2"/>
      <c r="B30" s="2"/>
      <c r="C30" s="1"/>
      <c r="D30" s="59">
        <v>3</v>
      </c>
      <c r="E30" s="52">
        <v>1992.208333</v>
      </c>
      <c r="F30" s="53">
        <v>655.32470394026097</v>
      </c>
      <c r="G30" s="54">
        <f t="shared" si="1"/>
        <v>-4.2854797564269802</v>
      </c>
      <c r="H30" s="53">
        <v>8080.9677419354803</v>
      </c>
      <c r="I30" s="53">
        <v>632.93548387096803</v>
      </c>
      <c r="J30" s="53">
        <v>857.22580645161304</v>
      </c>
      <c r="K30" s="53">
        <f t="shared" si="2"/>
        <v>6590.8064516128998</v>
      </c>
      <c r="L30" s="52">
        <v>2.7920000000000003</v>
      </c>
      <c r="M30" s="53">
        <v>746.02359359516197</v>
      </c>
      <c r="N30" s="53">
        <f t="shared" si="3"/>
        <v>753.44009881452689</v>
      </c>
      <c r="O30" s="53">
        <f t="shared" si="0"/>
        <v>-7.4165052193649217</v>
      </c>
      <c r="P30" s="53">
        <f t="shared" si="4"/>
        <v>55.004549668867128</v>
      </c>
      <c r="Q30" s="42"/>
    </row>
    <row r="31" spans="1:17" x14ac:dyDescent="0.25">
      <c r="A31" s="2"/>
      <c r="B31" s="2"/>
      <c r="C31" s="1"/>
      <c r="D31" s="59">
        <v>4</v>
      </c>
      <c r="E31" s="52">
        <v>1992.291667</v>
      </c>
      <c r="F31" s="53">
        <v>665.99942805433898</v>
      </c>
      <c r="G31" s="54">
        <f t="shared" si="1"/>
        <v>10.674724114078003</v>
      </c>
      <c r="H31" s="53">
        <v>11107.666666666701</v>
      </c>
      <c r="I31" s="53">
        <v>989.73333333333301</v>
      </c>
      <c r="J31" s="53">
        <v>1393.4</v>
      </c>
      <c r="K31" s="53">
        <f t="shared" si="2"/>
        <v>8724.5333333333674</v>
      </c>
      <c r="L31" s="52">
        <v>0.16600000000000001</v>
      </c>
      <c r="M31" s="53">
        <v>738.39462767505802</v>
      </c>
      <c r="N31" s="53">
        <f t="shared" si="3"/>
        <v>736.91198343177348</v>
      </c>
      <c r="O31" s="53">
        <f t="shared" si="0"/>
        <v>1.4826442432845397</v>
      </c>
      <c r="P31" s="53">
        <f t="shared" si="4"/>
        <v>2.1982339521447853</v>
      </c>
      <c r="Q31" s="42"/>
    </row>
    <row r="32" spans="1:17" x14ac:dyDescent="0.25">
      <c r="A32" s="2"/>
      <c r="B32" s="2"/>
      <c r="C32" s="1"/>
      <c r="D32" s="59">
        <v>5</v>
      </c>
      <c r="E32" s="52">
        <v>1992.375</v>
      </c>
      <c r="F32" s="53">
        <v>681.23676885722705</v>
      </c>
      <c r="G32" s="54">
        <f t="shared" si="1"/>
        <v>15.23734080288807</v>
      </c>
      <c r="H32" s="53">
        <v>10202.580645161301</v>
      </c>
      <c r="I32" s="53">
        <v>1114.2580645161299</v>
      </c>
      <c r="J32" s="53">
        <v>1637.0967741935499</v>
      </c>
      <c r="K32" s="53">
        <f t="shared" si="2"/>
        <v>7451.22580645162</v>
      </c>
      <c r="L32" s="52">
        <v>0.33399999999999996</v>
      </c>
      <c r="M32" s="53">
        <v>758.472929512409</v>
      </c>
      <c r="N32" s="53">
        <f t="shared" si="3"/>
        <v>755.40400178552409</v>
      </c>
      <c r="O32" s="53">
        <f t="shared" si="0"/>
        <v>3.0689277268849082</v>
      </c>
      <c r="P32" s="53">
        <f t="shared" si="4"/>
        <v>9.4183173928429706</v>
      </c>
      <c r="Q32" s="42"/>
    </row>
    <row r="33" spans="1:17" x14ac:dyDescent="0.25">
      <c r="A33" s="2"/>
      <c r="B33" s="2"/>
      <c r="C33" s="1"/>
      <c r="D33" s="59">
        <v>6</v>
      </c>
      <c r="E33" s="52">
        <v>1992.458333</v>
      </c>
      <c r="F33" s="53">
        <v>677.79936151522395</v>
      </c>
      <c r="G33" s="54">
        <f t="shared" si="1"/>
        <v>-3.4374073420030982</v>
      </c>
      <c r="H33" s="53">
        <v>11651.333333333299</v>
      </c>
      <c r="I33" s="53">
        <v>1435.3333333333301</v>
      </c>
      <c r="J33" s="53">
        <v>1824.6666666666699</v>
      </c>
      <c r="K33" s="53">
        <f t="shared" si="2"/>
        <v>8391.3333333332994</v>
      </c>
      <c r="L33" s="52">
        <v>0</v>
      </c>
      <c r="M33" s="53">
        <v>747.78581132088505</v>
      </c>
      <c r="N33" s="53">
        <f t="shared" si="3"/>
        <v>755.47643120889552</v>
      </c>
      <c r="O33" s="53">
        <f t="shared" si="0"/>
        <v>-7.6906198880104739</v>
      </c>
      <c r="P33" s="53">
        <f t="shared" si="4"/>
        <v>59.145634261862234</v>
      </c>
      <c r="Q33" s="42"/>
    </row>
    <row r="34" spans="1:17" x14ac:dyDescent="0.25">
      <c r="A34" s="2"/>
      <c r="B34" s="2"/>
      <c r="C34" s="1"/>
      <c r="D34" s="59">
        <v>7</v>
      </c>
      <c r="E34" s="52">
        <v>1992.541667</v>
      </c>
      <c r="F34" s="53">
        <v>680.11821238224297</v>
      </c>
      <c r="G34" s="54">
        <f t="shared" si="1"/>
        <v>2.3188508670190231</v>
      </c>
      <c r="H34" s="53">
        <v>12365.483870967701</v>
      </c>
      <c r="I34" s="53">
        <v>1565.8064516129</v>
      </c>
      <c r="J34" s="53">
        <v>1661.9354838709701</v>
      </c>
      <c r="K34" s="53">
        <f t="shared" si="2"/>
        <v>9137.7419354838312</v>
      </c>
      <c r="L34" s="52">
        <v>0</v>
      </c>
      <c r="M34" s="53">
        <v>746.28284613124299</v>
      </c>
      <c r="N34" s="53">
        <f t="shared" si="3"/>
        <v>750.06578340025817</v>
      </c>
      <c r="O34" s="53">
        <f t="shared" si="0"/>
        <v>-3.7829372690151786</v>
      </c>
      <c r="P34" s="53">
        <f t="shared" si="4"/>
        <v>14.310614381304017</v>
      </c>
      <c r="Q34" s="42"/>
    </row>
    <row r="35" spans="1:17" x14ac:dyDescent="0.25">
      <c r="A35" s="2"/>
      <c r="B35" s="2"/>
      <c r="C35" s="1"/>
      <c r="D35" s="59">
        <v>8</v>
      </c>
      <c r="E35" s="52">
        <v>1992.625</v>
      </c>
      <c r="F35" s="53">
        <v>679.40721859994403</v>
      </c>
      <c r="G35" s="54">
        <f t="shared" si="1"/>
        <v>-0.71099378229894228</v>
      </c>
      <c r="H35" s="53">
        <v>9006.4516129032309</v>
      </c>
      <c r="I35" s="53">
        <v>1110.61290322581</v>
      </c>
      <c r="J35" s="53">
        <v>1011.41935483871</v>
      </c>
      <c r="K35" s="53">
        <f t="shared" si="2"/>
        <v>6884.4193548387102</v>
      </c>
      <c r="L35" s="52">
        <v>1.7719999999999998</v>
      </c>
      <c r="M35" s="53">
        <v>729.32192535340505</v>
      </c>
      <c r="N35" s="53">
        <f t="shared" si="3"/>
        <v>767.26036691675267</v>
      </c>
      <c r="O35" s="53">
        <f t="shared" si="0"/>
        <v>-37.938441563347624</v>
      </c>
      <c r="P35" s="53">
        <f t="shared" si="4"/>
        <v>1439.3253482555424</v>
      </c>
      <c r="Q35" s="42"/>
    </row>
    <row r="36" spans="1:17" x14ac:dyDescent="0.25">
      <c r="A36" s="2"/>
      <c r="B36" s="2"/>
      <c r="C36" s="1"/>
      <c r="D36" s="59">
        <v>9</v>
      </c>
      <c r="E36" s="52">
        <v>1992.708333</v>
      </c>
      <c r="F36" s="53">
        <v>678.61402538291304</v>
      </c>
      <c r="G36" s="54">
        <f t="shared" si="1"/>
        <v>-0.79319321703098922</v>
      </c>
      <c r="H36" s="53">
        <v>8296</v>
      </c>
      <c r="I36" s="53">
        <v>693.5</v>
      </c>
      <c r="J36" s="53">
        <v>1030.9666666666701</v>
      </c>
      <c r="K36" s="53">
        <f t="shared" si="2"/>
        <v>6571.5333333333301</v>
      </c>
      <c r="L36" s="52">
        <v>4.0000000000000001E-3</v>
      </c>
      <c r="M36" s="53">
        <v>751.36263785053097</v>
      </c>
      <c r="N36" s="53">
        <f t="shared" si="3"/>
        <v>770.17436523861716</v>
      </c>
      <c r="O36" s="53">
        <f t="shared" si="0"/>
        <v>-18.811727388086183</v>
      </c>
      <c r="P36" s="53">
        <f t="shared" si="4"/>
        <v>353.88108732367181</v>
      </c>
      <c r="Q36" s="42"/>
    </row>
    <row r="37" spans="1:17" x14ac:dyDescent="0.25">
      <c r="A37" s="2"/>
      <c r="B37" s="2"/>
      <c r="C37" s="1"/>
      <c r="D37" s="59">
        <v>10</v>
      </c>
      <c r="E37" s="52">
        <v>1992.791667</v>
      </c>
      <c r="F37" s="53">
        <v>683.34527605360199</v>
      </c>
      <c r="G37" s="54">
        <f t="shared" si="1"/>
        <v>4.7312506706889508</v>
      </c>
      <c r="H37" s="53">
        <v>7665.4838709677397</v>
      </c>
      <c r="I37" s="53">
        <v>588.25806451612902</v>
      </c>
      <c r="J37" s="53">
        <v>827.29032258064501</v>
      </c>
      <c r="K37" s="53">
        <f t="shared" si="2"/>
        <v>6249.935483870966</v>
      </c>
      <c r="L37" s="52">
        <v>0.81600000000000006</v>
      </c>
      <c r="M37" s="53">
        <v>764.44427891696103</v>
      </c>
      <c r="N37" s="53">
        <f t="shared" si="3"/>
        <v>775.0489653839918</v>
      </c>
      <c r="O37" s="53">
        <f t="shared" si="0"/>
        <v>-10.604686467030774</v>
      </c>
      <c r="P37" s="53">
        <f t="shared" si="4"/>
        <v>112.45937506402564</v>
      </c>
      <c r="Q37" s="42"/>
    </row>
    <row r="38" spans="1:17" x14ac:dyDescent="0.25">
      <c r="A38" s="2"/>
      <c r="B38" s="2"/>
      <c r="C38" s="1"/>
      <c r="D38" s="59">
        <v>11</v>
      </c>
      <c r="E38" s="52">
        <v>1992.875</v>
      </c>
      <c r="F38" s="53">
        <v>684.94263281286806</v>
      </c>
      <c r="G38" s="54">
        <f t="shared" si="1"/>
        <v>1.5973567592660629</v>
      </c>
      <c r="H38" s="53">
        <v>6152</v>
      </c>
      <c r="I38" s="53">
        <v>454.066666666667</v>
      </c>
      <c r="J38" s="53">
        <v>705.83333333333303</v>
      </c>
      <c r="K38" s="53">
        <f t="shared" si="2"/>
        <v>4992.1000000000004</v>
      </c>
      <c r="L38" s="52">
        <v>0.02</v>
      </c>
      <c r="M38" s="53">
        <v>780.20690442553996</v>
      </c>
      <c r="N38" s="53">
        <f t="shared" si="3"/>
        <v>794.37040960625859</v>
      </c>
      <c r="O38" s="53">
        <f t="shared" si="0"/>
        <v>-14.16350518071863</v>
      </c>
      <c r="P38" s="53">
        <f t="shared" si="4"/>
        <v>200.60487900424349</v>
      </c>
      <c r="Q38" s="42"/>
    </row>
    <row r="39" spans="1:17" x14ac:dyDescent="0.25">
      <c r="A39" s="2"/>
      <c r="B39" s="2"/>
      <c r="C39" s="1"/>
      <c r="D39" s="59">
        <v>12</v>
      </c>
      <c r="E39" s="52">
        <v>1992.958333</v>
      </c>
      <c r="F39" s="53">
        <v>681.10700400239102</v>
      </c>
      <c r="G39" s="54">
        <f t="shared" si="1"/>
        <v>-3.8356288104770329</v>
      </c>
      <c r="H39" s="53">
        <v>3487.4193548387102</v>
      </c>
      <c r="I39" s="53">
        <v>332.12903225806502</v>
      </c>
      <c r="J39" s="53">
        <v>508.61290322580601</v>
      </c>
      <c r="K39" s="53">
        <f t="shared" si="2"/>
        <v>2646.6774193548395</v>
      </c>
      <c r="L39" s="52">
        <v>1.748</v>
      </c>
      <c r="M39" s="53">
        <v>840.01684907165304</v>
      </c>
      <c r="N39" s="53">
        <f t="shared" si="3"/>
        <v>849.1004378366008</v>
      </c>
      <c r="O39" s="53">
        <f t="shared" si="0"/>
        <v>-9.0835887649477627</v>
      </c>
      <c r="P39" s="53">
        <f t="shared" si="4"/>
        <v>82.511584850685225</v>
      </c>
      <c r="Q39" s="42"/>
    </row>
    <row r="40" spans="1:17" x14ac:dyDescent="0.25">
      <c r="A40" s="2"/>
      <c r="B40" s="2"/>
      <c r="C40" s="1"/>
      <c r="D40" s="59">
        <v>1</v>
      </c>
      <c r="E40" s="52">
        <v>1993.041667</v>
      </c>
      <c r="F40" s="53">
        <v>587.43240936658901</v>
      </c>
      <c r="G40" s="54">
        <f t="shared" si="1"/>
        <v>-93.674594635802009</v>
      </c>
      <c r="H40" s="53">
        <v>1639.1290322580601</v>
      </c>
      <c r="I40" s="53">
        <v>15.9677419354839</v>
      </c>
      <c r="J40" s="53">
        <v>103.032258064516</v>
      </c>
      <c r="K40" s="53">
        <f t="shared" si="2"/>
        <v>1520.1290322580601</v>
      </c>
      <c r="L40" s="52">
        <v>3.7320000000000002</v>
      </c>
      <c r="M40" s="53">
        <v>928.36493448476995</v>
      </c>
      <c r="N40" s="53">
        <f t="shared" si="3"/>
        <v>918.56575554479605</v>
      </c>
      <c r="O40" s="53">
        <f t="shared" si="0"/>
        <v>9.7991789399738991</v>
      </c>
      <c r="P40" s="53">
        <f t="shared" si="4"/>
        <v>96.023907897627993</v>
      </c>
      <c r="Q40" s="42"/>
    </row>
    <row r="41" spans="1:17" x14ac:dyDescent="0.25">
      <c r="A41" s="2"/>
      <c r="B41" s="2"/>
      <c r="C41" s="1"/>
      <c r="D41" s="59">
        <v>2</v>
      </c>
      <c r="E41" s="52">
        <v>1993.125</v>
      </c>
      <c r="F41" s="53">
        <v>440.47790310943498</v>
      </c>
      <c r="G41" s="54">
        <f t="shared" si="1"/>
        <v>-146.95450625715404</v>
      </c>
      <c r="H41" s="53">
        <v>3481.0714285714298</v>
      </c>
      <c r="I41" s="53">
        <v>176.21428571428601</v>
      </c>
      <c r="J41" s="53">
        <v>380.42857142857099</v>
      </c>
      <c r="K41" s="53">
        <f t="shared" si="2"/>
        <v>2924.4285714285729</v>
      </c>
      <c r="L41" s="52">
        <v>2.3760000000000003</v>
      </c>
      <c r="M41" s="53">
        <v>742.26434082507899</v>
      </c>
      <c r="N41" s="53">
        <f t="shared" si="3"/>
        <v>755.77182962961331</v>
      </c>
      <c r="O41" s="53">
        <f t="shared" si="0"/>
        <v>-13.507488804534319</v>
      </c>
      <c r="P41" s="53">
        <f t="shared" si="4"/>
        <v>182.45225380461994</v>
      </c>
      <c r="Q41" s="42"/>
    </row>
    <row r="42" spans="1:17" x14ac:dyDescent="0.25">
      <c r="A42" s="2"/>
      <c r="B42" s="2"/>
      <c r="C42" s="1"/>
      <c r="D42" s="59">
        <v>3</v>
      </c>
      <c r="E42" s="52">
        <v>1993.208333</v>
      </c>
      <c r="F42" s="53">
        <v>452.74689665104</v>
      </c>
      <c r="G42" s="54">
        <f t="shared" si="1"/>
        <v>12.268993541605028</v>
      </c>
      <c r="H42" s="53">
        <v>8515.1612903225796</v>
      </c>
      <c r="I42" s="53">
        <v>939.41935483870998</v>
      </c>
      <c r="J42" s="53">
        <v>967.29032258064501</v>
      </c>
      <c r="K42" s="53">
        <f t="shared" si="2"/>
        <v>6608.4516129032245</v>
      </c>
      <c r="L42" s="52">
        <v>0.51</v>
      </c>
      <c r="M42" s="53">
        <v>521.57851293228998</v>
      </c>
      <c r="N42" s="53">
        <f t="shared" si="3"/>
        <v>587.68749413313731</v>
      </c>
      <c r="O42" s="53">
        <f t="shared" si="0"/>
        <v>-66.108981200847325</v>
      </c>
      <c r="P42" s="53">
        <f t="shared" si="4"/>
        <v>4370.3973954139847</v>
      </c>
      <c r="Q42" s="42"/>
    </row>
    <row r="43" spans="1:17" x14ac:dyDescent="0.25">
      <c r="A43" s="2"/>
      <c r="B43" s="2"/>
      <c r="C43" s="1"/>
      <c r="D43" s="59">
        <v>4</v>
      </c>
      <c r="E43" s="52">
        <v>1993.291667</v>
      </c>
      <c r="F43" s="53">
        <v>661.70131994062103</v>
      </c>
      <c r="G43" s="54">
        <f t="shared" si="1"/>
        <v>208.95442328958103</v>
      </c>
      <c r="H43" s="53">
        <v>10480.666666666701</v>
      </c>
      <c r="I43" s="53">
        <v>1144.3</v>
      </c>
      <c r="J43" s="53">
        <v>1300.2</v>
      </c>
      <c r="K43" s="53">
        <f t="shared" si="2"/>
        <v>8036.1666666667015</v>
      </c>
      <c r="L43" s="52">
        <v>0</v>
      </c>
      <c r="M43" s="53">
        <v>710.77072286010298</v>
      </c>
      <c r="N43" s="53">
        <f t="shared" si="3"/>
        <v>639.13833285808096</v>
      </c>
      <c r="O43" s="53">
        <f t="shared" si="0"/>
        <v>71.632390002022021</v>
      </c>
      <c r="P43" s="53">
        <f t="shared" si="4"/>
        <v>5131.199297401784</v>
      </c>
      <c r="Q43" s="42"/>
    </row>
    <row r="44" spans="1:17" x14ac:dyDescent="0.25">
      <c r="A44" s="2"/>
      <c r="B44" s="2"/>
      <c r="C44" s="1"/>
      <c r="D44" s="59">
        <v>5</v>
      </c>
      <c r="E44" s="52">
        <v>1993.375</v>
      </c>
      <c r="F44" s="53">
        <v>691.55919846430299</v>
      </c>
      <c r="G44" s="54">
        <f t="shared" si="1"/>
        <v>29.857878523681961</v>
      </c>
      <c r="H44" s="53">
        <v>10093.870967741899</v>
      </c>
      <c r="I44" s="53">
        <v>1199.77419354839</v>
      </c>
      <c r="J44" s="53">
        <v>1382.58064516129</v>
      </c>
      <c r="K44" s="53">
        <f t="shared" si="2"/>
        <v>7511.5161290322194</v>
      </c>
      <c r="L44" s="52">
        <v>2.6000000000000002E-2</v>
      </c>
      <c r="M44" s="53">
        <v>772.29838827225797</v>
      </c>
      <c r="N44" s="53">
        <f t="shared" si="3"/>
        <v>755.75230268141695</v>
      </c>
      <c r="O44" s="53">
        <f t="shared" si="0"/>
        <v>16.546085590841017</v>
      </c>
      <c r="P44" s="53">
        <f t="shared" si="4"/>
        <v>273.77294837943674</v>
      </c>
      <c r="Q44" s="42"/>
    </row>
    <row r="45" spans="1:17" x14ac:dyDescent="0.25">
      <c r="A45" s="2"/>
      <c r="B45" s="2"/>
      <c r="C45" s="1"/>
      <c r="D45" s="59">
        <v>6</v>
      </c>
      <c r="E45" s="52">
        <v>1993.458333</v>
      </c>
      <c r="F45" s="53">
        <v>696.03227044212099</v>
      </c>
      <c r="G45" s="54">
        <f t="shared" si="1"/>
        <v>4.4730719778179946</v>
      </c>
      <c r="H45" s="53">
        <v>10277.666666666701</v>
      </c>
      <c r="I45" s="53">
        <v>1363</v>
      </c>
      <c r="J45" s="53">
        <v>1497</v>
      </c>
      <c r="K45" s="53">
        <f t="shared" si="2"/>
        <v>7417.6666666667006</v>
      </c>
      <c r="L45" s="52">
        <v>3.7999999999999999E-2</v>
      </c>
      <c r="M45" s="53">
        <v>766.38263887178903</v>
      </c>
      <c r="N45" s="53">
        <f t="shared" si="3"/>
        <v>772.03480649765788</v>
      </c>
      <c r="O45" s="53">
        <f t="shared" si="0"/>
        <v>-5.6521676258688558</v>
      </c>
      <c r="P45" s="53">
        <f t="shared" si="4"/>
        <v>31.946998870919977</v>
      </c>
      <c r="Q45" s="42"/>
    </row>
    <row r="46" spans="1:17" x14ac:dyDescent="0.25">
      <c r="A46" s="2"/>
      <c r="B46" s="2"/>
      <c r="C46" s="1"/>
      <c r="D46" s="59">
        <v>7</v>
      </c>
      <c r="E46" s="52">
        <v>1993.541667</v>
      </c>
      <c r="F46" s="53">
        <v>694.478098036402</v>
      </c>
      <c r="G46" s="54">
        <f t="shared" si="1"/>
        <v>-1.5541724057189867</v>
      </c>
      <c r="H46" s="53">
        <v>10621.935483871001</v>
      </c>
      <c r="I46" s="53">
        <v>1426.1290322580601</v>
      </c>
      <c r="J46" s="53">
        <v>1597.7419354838701</v>
      </c>
      <c r="K46" s="53">
        <f t="shared" si="2"/>
        <v>7598.0645161290695</v>
      </c>
      <c r="L46" s="52">
        <v>0</v>
      </c>
      <c r="M46" s="53">
        <v>768.93160508242704</v>
      </c>
      <c r="N46" s="53">
        <f t="shared" si="3"/>
        <v>772.40429441478409</v>
      </c>
      <c r="O46" s="53">
        <f t="shared" si="0"/>
        <v>-3.4726893323570494</v>
      </c>
      <c r="P46" s="53">
        <f t="shared" si="4"/>
        <v>12.059571199066449</v>
      </c>
      <c r="Q46" s="42"/>
    </row>
    <row r="47" spans="1:17" x14ac:dyDescent="0.25">
      <c r="A47" s="2"/>
      <c r="B47" s="2"/>
      <c r="C47" s="1"/>
      <c r="D47" s="59">
        <v>8</v>
      </c>
      <c r="E47" s="52">
        <v>1993.625</v>
      </c>
      <c r="F47" s="53">
        <v>695.71674978267902</v>
      </c>
      <c r="G47" s="54">
        <f t="shared" si="1"/>
        <v>1.2386517462770144</v>
      </c>
      <c r="H47" s="53">
        <v>9567.0967741935492</v>
      </c>
      <c r="I47" s="53">
        <v>1152.9354838709701</v>
      </c>
      <c r="J47" s="53">
        <v>1380</v>
      </c>
      <c r="K47" s="53">
        <f t="shared" si="2"/>
        <v>7034.1612903225796</v>
      </c>
      <c r="L47" s="52">
        <v>0.28599999999999998</v>
      </c>
      <c r="M47" s="53">
        <v>779.11521548745202</v>
      </c>
      <c r="N47" s="53">
        <f t="shared" si="3"/>
        <v>776.80189508877993</v>
      </c>
      <c r="O47" s="53">
        <f t="shared" si="0"/>
        <v>2.3133203986720901</v>
      </c>
      <c r="P47" s="53">
        <f t="shared" si="4"/>
        <v>5.3514512669123979</v>
      </c>
      <c r="Q47" s="42"/>
    </row>
    <row r="48" spans="1:17" x14ac:dyDescent="0.25">
      <c r="A48" s="2"/>
      <c r="B48" s="2"/>
      <c r="C48" s="1"/>
      <c r="D48" s="59">
        <v>9</v>
      </c>
      <c r="E48" s="52">
        <v>1993.708333</v>
      </c>
      <c r="F48" s="53">
        <v>695.55613702824803</v>
      </c>
      <c r="G48" s="54">
        <f t="shared" si="1"/>
        <v>-0.16061275443098566</v>
      </c>
      <c r="H48" s="53">
        <v>8410</v>
      </c>
      <c r="I48" s="53">
        <v>771.7</v>
      </c>
      <c r="J48" s="53">
        <v>1162.0333333333299</v>
      </c>
      <c r="K48" s="53">
        <f t="shared" si="2"/>
        <v>6476.2666666666701</v>
      </c>
      <c r="L48" s="52">
        <v>0</v>
      </c>
      <c r="M48" s="53">
        <v>784.59654197556301</v>
      </c>
      <c r="N48" s="53">
        <f t="shared" si="3"/>
        <v>783.44809708545563</v>
      </c>
      <c r="O48" s="53">
        <f t="shared" si="0"/>
        <v>1.1484448901073847</v>
      </c>
      <c r="P48" s="53">
        <f t="shared" si="4"/>
        <v>1.3189256656137629</v>
      </c>
      <c r="Q48" s="42"/>
    </row>
    <row r="49" spans="1:17" x14ac:dyDescent="0.25">
      <c r="A49" s="2"/>
      <c r="B49" s="2"/>
      <c r="C49" s="1"/>
      <c r="D49" s="59">
        <v>10</v>
      </c>
      <c r="E49" s="52">
        <v>1993.791667</v>
      </c>
      <c r="F49" s="53">
        <v>694.909737678071</v>
      </c>
      <c r="G49" s="54">
        <f t="shared" si="1"/>
        <v>-0.64639935017703465</v>
      </c>
      <c r="H49" s="53">
        <v>7432.5806451612898</v>
      </c>
      <c r="I49" s="53">
        <v>563.16129032258095</v>
      </c>
      <c r="J49" s="53">
        <v>933.83870967741905</v>
      </c>
      <c r="K49" s="53">
        <f t="shared" si="2"/>
        <v>5935.5806451612898</v>
      </c>
      <c r="L49" s="52">
        <v>4.5999999999999999E-2</v>
      </c>
      <c r="M49" s="53">
        <v>787.48870598178905</v>
      </c>
      <c r="N49" s="53">
        <f t="shared" si="3"/>
        <v>789.90602286891101</v>
      </c>
      <c r="O49" s="53">
        <f t="shared" si="0"/>
        <v>-2.4173168871219559</v>
      </c>
      <c r="P49" s="53">
        <f t="shared" si="4"/>
        <v>5.8434209327649826</v>
      </c>
      <c r="Q49" s="42"/>
    </row>
    <row r="50" spans="1:17" x14ac:dyDescent="0.25">
      <c r="A50" s="2"/>
      <c r="B50" s="2"/>
      <c r="C50" s="1"/>
      <c r="D50" s="59">
        <v>11</v>
      </c>
      <c r="E50" s="52">
        <v>1993.875</v>
      </c>
      <c r="F50" s="53">
        <v>705.39975668146405</v>
      </c>
      <c r="G50" s="54">
        <f t="shared" si="1"/>
        <v>10.490019003393058</v>
      </c>
      <c r="H50" s="53">
        <v>5267.3333333333303</v>
      </c>
      <c r="I50" s="53">
        <v>447.9</v>
      </c>
      <c r="J50" s="53">
        <v>650.20000000000005</v>
      </c>
      <c r="K50" s="53">
        <f t="shared" si="2"/>
        <v>4169.2333333333308</v>
      </c>
      <c r="L50" s="52">
        <v>0.6925</v>
      </c>
      <c r="M50" s="53">
        <v>839.54000989869303</v>
      </c>
      <c r="N50" s="53">
        <f t="shared" si="3"/>
        <v>818.43582913020418</v>
      </c>
      <c r="O50" s="53">
        <f t="shared" si="0"/>
        <v>21.104180768488845</v>
      </c>
      <c r="P50" s="53">
        <f t="shared" si="4"/>
        <v>445.38644590905443</v>
      </c>
      <c r="Q50" s="42"/>
    </row>
    <row r="51" spans="1:17" x14ac:dyDescent="0.25">
      <c r="A51" s="2"/>
      <c r="B51" s="2"/>
      <c r="C51" s="1"/>
      <c r="D51" s="59">
        <v>12</v>
      </c>
      <c r="E51" s="52">
        <v>1993.958333</v>
      </c>
      <c r="F51" s="53">
        <v>712.212645832627</v>
      </c>
      <c r="G51" s="54">
        <f t="shared" si="1"/>
        <v>6.812889151162949</v>
      </c>
      <c r="H51" s="53">
        <v>5660.6451612903202</v>
      </c>
      <c r="I51" s="53">
        <v>574.87096774193503</v>
      </c>
      <c r="J51" s="53">
        <v>817.35483870967698</v>
      </c>
      <c r="K51" s="53">
        <f t="shared" si="2"/>
        <v>4268.4193548387084</v>
      </c>
      <c r="L51" s="52">
        <v>1.6E-2</v>
      </c>
      <c r="M51" s="53">
        <v>807.73062786655998</v>
      </c>
      <c r="N51" s="53">
        <f t="shared" si="3"/>
        <v>820.8894917485768</v>
      </c>
      <c r="O51" s="53">
        <f t="shared" si="0"/>
        <v>-13.158863882016817</v>
      </c>
      <c r="P51" s="53">
        <f t="shared" si="4"/>
        <v>173.15569866544669</v>
      </c>
      <c r="Q51" s="42"/>
    </row>
    <row r="52" spans="1:17" x14ac:dyDescent="0.25">
      <c r="A52" s="2"/>
      <c r="B52" s="2"/>
      <c r="C52" s="1"/>
      <c r="D52" s="59">
        <v>1</v>
      </c>
      <c r="E52" s="52">
        <v>1994.041667</v>
      </c>
      <c r="F52" s="53">
        <v>709.03014043837402</v>
      </c>
      <c r="G52" s="54">
        <f t="shared" si="1"/>
        <v>-3.1825053942529848</v>
      </c>
      <c r="H52" s="53">
        <v>5737.4193548387102</v>
      </c>
      <c r="I52" s="53">
        <v>352.61290322580601</v>
      </c>
      <c r="J52" s="53">
        <v>511.70967741935499</v>
      </c>
      <c r="K52" s="53">
        <f t="shared" si="2"/>
        <v>4873.0967741935492</v>
      </c>
      <c r="L52" s="52">
        <v>8.5999999999999993E-2</v>
      </c>
      <c r="M52" s="53">
        <v>814.16964382201297</v>
      </c>
      <c r="N52" s="53">
        <f t="shared" si="3"/>
        <v>818.76050957516327</v>
      </c>
      <c r="O52" s="53">
        <f t="shared" si="0"/>
        <v>-4.5908657531502968</v>
      </c>
      <c r="P52" s="53">
        <f t="shared" si="4"/>
        <v>21.076048363448241</v>
      </c>
      <c r="Q52" s="42"/>
    </row>
    <row r="53" spans="1:17" x14ac:dyDescent="0.25">
      <c r="A53" s="2"/>
      <c r="B53" s="2"/>
      <c r="C53" s="1"/>
      <c r="D53" s="59">
        <v>2</v>
      </c>
      <c r="E53" s="52">
        <v>1994.125</v>
      </c>
      <c r="F53" s="53">
        <v>703.62703320423498</v>
      </c>
      <c r="G53" s="54">
        <f t="shared" si="1"/>
        <v>-5.4031072341390427</v>
      </c>
      <c r="H53" s="53">
        <v>7598.9285714285697</v>
      </c>
      <c r="I53" s="53">
        <v>684.82142857142901</v>
      </c>
      <c r="J53" s="53">
        <v>720.32142857142901</v>
      </c>
      <c r="K53" s="53">
        <f t="shared" si="2"/>
        <v>6193.785714285711</v>
      </c>
      <c r="L53" s="52">
        <v>0.38400000000000001</v>
      </c>
      <c r="M53" s="53">
        <v>784.97076737728298</v>
      </c>
      <c r="N53" s="53">
        <f t="shared" si="3"/>
        <v>796.83015802188004</v>
      </c>
      <c r="O53" s="53">
        <f t="shared" si="0"/>
        <v>-11.859390644597056</v>
      </c>
      <c r="P53" s="53">
        <f t="shared" si="4"/>
        <v>140.64514646115617</v>
      </c>
      <c r="Q53" s="42"/>
    </row>
    <row r="54" spans="1:17" x14ac:dyDescent="0.25">
      <c r="A54" s="2"/>
      <c r="B54" s="2"/>
      <c r="C54" s="1"/>
      <c r="D54" s="59">
        <v>3</v>
      </c>
      <c r="E54" s="52">
        <v>1994.208333</v>
      </c>
      <c r="F54" s="53">
        <v>704.32373602557698</v>
      </c>
      <c r="G54" s="54">
        <f t="shared" si="1"/>
        <v>0.69670282134200079</v>
      </c>
      <c r="H54" s="53">
        <v>10903.5483870968</v>
      </c>
      <c r="I54" s="53">
        <v>798.64516129032302</v>
      </c>
      <c r="J54" s="53">
        <v>894.12903225806497</v>
      </c>
      <c r="K54" s="53">
        <f t="shared" si="2"/>
        <v>9210.7741935484119</v>
      </c>
      <c r="L54" s="52">
        <v>0.94399999999999995</v>
      </c>
      <c r="M54" s="53">
        <v>757.863397494129</v>
      </c>
      <c r="N54" s="53">
        <f t="shared" si="3"/>
        <v>771.65691327894001</v>
      </c>
      <c r="O54" s="53">
        <f t="shared" si="0"/>
        <v>-13.793515784811007</v>
      </c>
      <c r="P54" s="53">
        <f t="shared" si="4"/>
        <v>190.26107770583039</v>
      </c>
      <c r="Q54" s="42"/>
    </row>
    <row r="55" spans="1:17" x14ac:dyDescent="0.25">
      <c r="A55" s="2"/>
      <c r="B55" s="2"/>
      <c r="C55" s="1"/>
      <c r="D55" s="59">
        <v>4</v>
      </c>
      <c r="E55" s="52">
        <v>1994.291667</v>
      </c>
      <c r="F55" s="53">
        <v>701.89746597703504</v>
      </c>
      <c r="G55" s="54">
        <f t="shared" si="1"/>
        <v>-2.4262700485419373</v>
      </c>
      <c r="H55" s="53">
        <v>13671.333333333299</v>
      </c>
      <c r="I55" s="53">
        <v>1078.86666666667</v>
      </c>
      <c r="J55" s="53">
        <v>1201.8</v>
      </c>
      <c r="K55" s="53">
        <f t="shared" si="2"/>
        <v>11390.66666666663</v>
      </c>
      <c r="L55" s="52">
        <v>0</v>
      </c>
      <c r="M55" s="53">
        <v>750.45194337676298</v>
      </c>
      <c r="N55" s="53">
        <f t="shared" si="3"/>
        <v>760.69074965437608</v>
      </c>
      <c r="O55" s="53">
        <f t="shared" si="0"/>
        <v>-10.238806277613094</v>
      </c>
      <c r="P55" s="53">
        <f t="shared" si="4"/>
        <v>104.83315399048929</v>
      </c>
      <c r="Q55" s="42"/>
    </row>
    <row r="56" spans="1:17" x14ac:dyDescent="0.25">
      <c r="A56" s="2"/>
      <c r="B56" s="2"/>
      <c r="C56" s="1"/>
      <c r="D56" s="59">
        <v>5</v>
      </c>
      <c r="E56" s="52">
        <v>1994.375</v>
      </c>
      <c r="F56" s="53">
        <v>703.94943329607202</v>
      </c>
      <c r="G56" s="54">
        <f t="shared" si="1"/>
        <v>2.0519673190369758</v>
      </c>
      <c r="H56" s="53">
        <v>11677.0967741935</v>
      </c>
      <c r="I56" s="53">
        <v>1167.0645161290299</v>
      </c>
      <c r="J56" s="53">
        <v>1264.8064516129</v>
      </c>
      <c r="K56" s="53">
        <f t="shared" si="2"/>
        <v>9245.22580645157</v>
      </c>
      <c r="L56" s="52">
        <v>0.13600000000000001</v>
      </c>
      <c r="M56" s="53">
        <v>774.33018512662295</v>
      </c>
      <c r="N56" s="53">
        <f t="shared" si="3"/>
        <v>769.4371592551604</v>
      </c>
      <c r="O56" s="53">
        <f t="shared" si="0"/>
        <v>4.8930258714625552</v>
      </c>
      <c r="P56" s="53">
        <f t="shared" si="4"/>
        <v>23.941702178801897</v>
      </c>
      <c r="Q56" s="42"/>
    </row>
    <row r="57" spans="1:17" x14ac:dyDescent="0.25">
      <c r="A57" s="2"/>
      <c r="B57" s="2"/>
      <c r="C57" s="1"/>
      <c r="D57" s="59">
        <v>6</v>
      </c>
      <c r="E57" s="52">
        <v>1994.458333</v>
      </c>
      <c r="F57" s="53">
        <v>701.86840425461003</v>
      </c>
      <c r="G57" s="54">
        <f t="shared" si="1"/>
        <v>-2.0810290414619885</v>
      </c>
      <c r="H57" s="53">
        <v>12920.333333333299</v>
      </c>
      <c r="I57" s="53">
        <v>1469.3333333333301</v>
      </c>
      <c r="J57" s="53">
        <v>1527.3333333333301</v>
      </c>
      <c r="K57" s="53">
        <f t="shared" si="2"/>
        <v>9923.6666666666388</v>
      </c>
      <c r="L57" s="52">
        <v>4.3999999999999997E-2</v>
      </c>
      <c r="M57" s="53">
        <v>771.14433916971996</v>
      </c>
      <c r="N57" s="53">
        <f t="shared" si="3"/>
        <v>765.96893912149471</v>
      </c>
      <c r="O57" s="53">
        <f t="shared" si="0"/>
        <v>5.1754000482252422</v>
      </c>
      <c r="P57" s="53">
        <f t="shared" si="4"/>
        <v>26.784765659169839</v>
      </c>
      <c r="Q57" s="42"/>
    </row>
    <row r="58" spans="1:17" x14ac:dyDescent="0.25">
      <c r="A58" s="2"/>
      <c r="B58" s="2"/>
      <c r="C58" s="1"/>
      <c r="D58" s="59">
        <v>7</v>
      </c>
      <c r="E58" s="52">
        <v>1994.541667</v>
      </c>
      <c r="F58" s="53">
        <v>704.22773146202496</v>
      </c>
      <c r="G58" s="54">
        <f t="shared" si="1"/>
        <v>2.3593272074149354</v>
      </c>
      <c r="H58" s="53">
        <v>12853.225806451601</v>
      </c>
      <c r="I58" s="53">
        <v>1412.41935483871</v>
      </c>
      <c r="J58" s="53">
        <v>1493.8709677419399</v>
      </c>
      <c r="K58" s="53">
        <f t="shared" si="2"/>
        <v>9946.9354838709514</v>
      </c>
      <c r="L58" s="52">
        <v>0.29000000000000004</v>
      </c>
      <c r="M58" s="53">
        <v>778.79212395776597</v>
      </c>
      <c r="N58" s="53">
        <f t="shared" si="3"/>
        <v>765.66856268495144</v>
      </c>
      <c r="O58" s="53">
        <f t="shared" si="0"/>
        <v>13.123561272814527</v>
      </c>
      <c r="P58" s="53">
        <f t="shared" si="4"/>
        <v>172.22786048131724</v>
      </c>
      <c r="Q58" s="42"/>
    </row>
    <row r="59" spans="1:17" x14ac:dyDescent="0.25">
      <c r="A59" s="2"/>
      <c r="B59" s="2"/>
      <c r="C59" s="1"/>
      <c r="D59" s="59">
        <v>8</v>
      </c>
      <c r="E59" s="52">
        <v>1994.625</v>
      </c>
      <c r="F59" s="53">
        <v>711.28885699942703</v>
      </c>
      <c r="G59" s="54">
        <f t="shared" si="1"/>
        <v>7.0611255374020629</v>
      </c>
      <c r="H59" s="53">
        <v>11626.774193548399</v>
      </c>
      <c r="I59" s="53">
        <v>1395.16129032258</v>
      </c>
      <c r="J59" s="53">
        <v>1679.03225806452</v>
      </c>
      <c r="K59" s="53">
        <f t="shared" si="2"/>
        <v>8552.5806451612989</v>
      </c>
      <c r="L59" s="52">
        <v>0.21600000000000003</v>
      </c>
      <c r="M59" s="53">
        <v>789.47177992648506</v>
      </c>
      <c r="N59" s="53">
        <f t="shared" si="3"/>
        <v>775.30463737820196</v>
      </c>
      <c r="O59" s="53">
        <f t="shared" si="0"/>
        <v>14.167142548283095</v>
      </c>
      <c r="P59" s="53">
        <f t="shared" si="4"/>
        <v>200.70792798337325</v>
      </c>
      <c r="Q59" s="42"/>
    </row>
    <row r="60" spans="1:17" x14ac:dyDescent="0.25">
      <c r="A60" s="2"/>
      <c r="B60" s="2"/>
      <c r="C60" s="1"/>
      <c r="D60" s="59">
        <v>9</v>
      </c>
      <c r="E60" s="52">
        <v>1994.708333</v>
      </c>
      <c r="F60" s="53">
        <v>698.04528110833905</v>
      </c>
      <c r="G60" s="54">
        <f t="shared" si="1"/>
        <v>-13.243575891087971</v>
      </c>
      <c r="H60" s="53">
        <v>9241</v>
      </c>
      <c r="I60" s="53">
        <v>959.83333333333303</v>
      </c>
      <c r="J60" s="53">
        <v>1342</v>
      </c>
      <c r="K60" s="53">
        <f t="shared" si="2"/>
        <v>6939.1666666666679</v>
      </c>
      <c r="L60" s="52">
        <v>0.10800000000000001</v>
      </c>
      <c r="M60" s="53">
        <v>797.83076187806898</v>
      </c>
      <c r="N60" s="53">
        <f t="shared" si="3"/>
        <v>787.06245009773875</v>
      </c>
      <c r="O60" s="53">
        <f t="shared" si="0"/>
        <v>10.768311780330237</v>
      </c>
      <c r="P60" s="53">
        <f t="shared" si="4"/>
        <v>115.95653859839895</v>
      </c>
      <c r="Q60" s="42"/>
    </row>
    <row r="61" spans="1:17" x14ac:dyDescent="0.25">
      <c r="A61" s="2"/>
      <c r="B61" s="2"/>
      <c r="C61" s="1"/>
      <c r="D61" s="59">
        <v>10</v>
      </c>
      <c r="E61" s="52">
        <v>1994.791667</v>
      </c>
      <c r="F61" s="53">
        <v>693.93976181890605</v>
      </c>
      <c r="G61" s="54">
        <f t="shared" si="1"/>
        <v>-4.1055192894330048</v>
      </c>
      <c r="H61" s="53">
        <v>7970.9677419354803</v>
      </c>
      <c r="I61" s="53">
        <v>688.03225806451599</v>
      </c>
      <c r="J61" s="53">
        <v>1069.61290322581</v>
      </c>
      <c r="K61" s="53">
        <f t="shared" si="2"/>
        <v>6213.3225806451537</v>
      </c>
      <c r="L61" s="52">
        <v>4.3999999999999997E-2</v>
      </c>
      <c r="M61" s="53">
        <v>797.69774326274899</v>
      </c>
      <c r="N61" s="53">
        <f t="shared" si="3"/>
        <v>787.16428492293551</v>
      </c>
      <c r="O61" s="53">
        <f t="shared" si="0"/>
        <v>10.533458339813478</v>
      </c>
      <c r="P61" s="53">
        <f t="shared" si="4"/>
        <v>110.95374459658612</v>
      </c>
      <c r="Q61" s="42"/>
    </row>
    <row r="62" spans="1:17" x14ac:dyDescent="0.25">
      <c r="A62" s="2"/>
      <c r="B62" s="2"/>
      <c r="C62" s="1"/>
      <c r="D62" s="59">
        <v>11</v>
      </c>
      <c r="E62" s="52">
        <v>1994.875</v>
      </c>
      <c r="F62" s="53">
        <v>704.38681333577904</v>
      </c>
      <c r="G62" s="54">
        <f t="shared" si="1"/>
        <v>10.447051516872989</v>
      </c>
      <c r="H62" s="53">
        <v>5710.6666666666697</v>
      </c>
      <c r="I62" s="53">
        <v>507.433333333333</v>
      </c>
      <c r="J62" s="53">
        <v>849.76666666666699</v>
      </c>
      <c r="K62" s="53">
        <f t="shared" si="2"/>
        <v>4353.466666666669</v>
      </c>
      <c r="L62" s="52">
        <v>0.30599999999999999</v>
      </c>
      <c r="M62" s="53">
        <v>824.111943348777</v>
      </c>
      <c r="N62" s="53">
        <f t="shared" si="3"/>
        <v>812.56574380041968</v>
      </c>
      <c r="O62" s="53">
        <f t="shared" si="0"/>
        <v>11.546199548357322</v>
      </c>
      <c r="P62" s="53">
        <f t="shared" si="4"/>
        <v>133.31472401048683</v>
      </c>
      <c r="Q62" s="42"/>
    </row>
    <row r="63" spans="1:17" x14ac:dyDescent="0.25">
      <c r="A63" s="2"/>
      <c r="B63" s="2"/>
      <c r="C63" s="1"/>
      <c r="D63" s="59">
        <v>12</v>
      </c>
      <c r="E63" s="52">
        <v>1994.958333</v>
      </c>
      <c r="F63" s="53">
        <v>715.33966250984201</v>
      </c>
      <c r="G63" s="54">
        <f t="shared" si="1"/>
        <v>10.952849174062976</v>
      </c>
      <c r="H63" s="53">
        <v>4149.3548387096798</v>
      </c>
      <c r="I63" s="53">
        <v>489.96774193548401</v>
      </c>
      <c r="J63" s="53">
        <v>689.74193548387098</v>
      </c>
      <c r="K63" s="53">
        <f t="shared" si="2"/>
        <v>2969.6451612903247</v>
      </c>
      <c r="L63" s="52">
        <v>1.6440000000000001</v>
      </c>
      <c r="M63" s="53">
        <v>854.61379006812103</v>
      </c>
      <c r="N63" s="53">
        <f t="shared" si="3"/>
        <v>848.18242476471642</v>
      </c>
      <c r="O63" s="53">
        <f t="shared" si="0"/>
        <v>6.4313653034046183</v>
      </c>
      <c r="P63" s="53">
        <f t="shared" si="4"/>
        <v>41.362459665836781</v>
      </c>
      <c r="Q63" s="42"/>
    </row>
    <row r="64" spans="1:17" x14ac:dyDescent="0.25">
      <c r="A64" s="2"/>
      <c r="B64" s="2"/>
      <c r="C64" s="1"/>
      <c r="D64" s="59">
        <v>1</v>
      </c>
      <c r="E64" s="52">
        <v>1995.041667</v>
      </c>
      <c r="F64" s="53">
        <v>710.94068593502402</v>
      </c>
      <c r="G64" s="54">
        <f t="shared" si="1"/>
        <v>-4.3989765748179934</v>
      </c>
      <c r="H64" s="53">
        <v>3092.7419354838698</v>
      </c>
      <c r="I64" s="53">
        <v>29.903225806451601</v>
      </c>
      <c r="J64" s="53">
        <v>219.38709677419399</v>
      </c>
      <c r="K64" s="53">
        <f t="shared" si="2"/>
        <v>2843.451612903224</v>
      </c>
      <c r="L64" s="52">
        <v>1.966</v>
      </c>
      <c r="M64" s="53">
        <v>917.47668465781101</v>
      </c>
      <c r="N64" s="53">
        <f t="shared" si="3"/>
        <v>872.94125811499794</v>
      </c>
      <c r="O64" s="53">
        <f t="shared" si="0"/>
        <v>44.53542654281307</v>
      </c>
      <c r="P64" s="53">
        <f t="shared" si="4"/>
        <v>1983.4042173502989</v>
      </c>
      <c r="Q64" s="42"/>
    </row>
    <row r="65" spans="1:17" x14ac:dyDescent="0.25">
      <c r="A65" s="2"/>
      <c r="B65" s="2"/>
      <c r="C65" s="1"/>
      <c r="D65" s="59">
        <v>2</v>
      </c>
      <c r="E65" s="52">
        <v>1995.125</v>
      </c>
      <c r="F65" s="53">
        <v>668.899258488231</v>
      </c>
      <c r="G65" s="54">
        <f t="shared" si="1"/>
        <v>-42.041427446793023</v>
      </c>
      <c r="H65" s="53">
        <v>8733.9285714285706</v>
      </c>
      <c r="I65" s="53">
        <v>275.92857142857099</v>
      </c>
      <c r="J65" s="53">
        <v>582.142857142857</v>
      </c>
      <c r="K65" s="53">
        <f t="shared" si="2"/>
        <v>7875.8571428571431</v>
      </c>
      <c r="L65" s="52">
        <v>0.59000000000000008</v>
      </c>
      <c r="M65" s="53">
        <v>763.474078504717</v>
      </c>
      <c r="N65" s="53">
        <f t="shared" si="3"/>
        <v>771.68053758612302</v>
      </c>
      <c r="O65" s="53">
        <f t="shared" si="0"/>
        <v>-8.2064590814060239</v>
      </c>
      <c r="P65" s="53">
        <f t="shared" si="4"/>
        <v>67.345970654791401</v>
      </c>
      <c r="Q65" s="42"/>
    </row>
    <row r="66" spans="1:17" x14ac:dyDescent="0.25">
      <c r="A66" s="2"/>
      <c r="B66" s="2"/>
      <c r="C66" s="1"/>
      <c r="D66" s="59">
        <v>3</v>
      </c>
      <c r="E66" s="52">
        <v>1995.208333</v>
      </c>
      <c r="F66" s="53">
        <v>676.88508317478102</v>
      </c>
      <c r="G66" s="54">
        <f t="shared" si="1"/>
        <v>7.9858246865500178</v>
      </c>
      <c r="H66" s="53">
        <v>11865.483870967701</v>
      </c>
      <c r="I66" s="53">
        <v>1020.51612903226</v>
      </c>
      <c r="J66" s="53">
        <v>1133.1935483871</v>
      </c>
      <c r="K66" s="53">
        <f t="shared" si="2"/>
        <v>9711.7741935483409</v>
      </c>
      <c r="L66" s="52">
        <v>0.434</v>
      </c>
      <c r="M66" s="53">
        <v>718.39690739431398</v>
      </c>
      <c r="N66" s="53">
        <f t="shared" si="3"/>
        <v>741.39441663112325</v>
      </c>
      <c r="O66" s="53">
        <f t="shared" si="0"/>
        <v>-22.997509236809265</v>
      </c>
      <c r="P66" s="53">
        <f t="shared" si="4"/>
        <v>528.88543109712748</v>
      </c>
      <c r="Q66" s="42"/>
    </row>
    <row r="67" spans="1:17" x14ac:dyDescent="0.25">
      <c r="A67" s="2"/>
      <c r="B67" s="2"/>
      <c r="C67" s="1"/>
      <c r="D67" s="59">
        <v>4</v>
      </c>
      <c r="E67" s="52">
        <v>1995.291667</v>
      </c>
      <c r="F67" s="53">
        <v>709.02782870146598</v>
      </c>
      <c r="G67" s="54">
        <f t="shared" si="1"/>
        <v>32.142745526684962</v>
      </c>
      <c r="H67" s="53">
        <v>12503.333333333299</v>
      </c>
      <c r="I67" s="53">
        <v>1102</v>
      </c>
      <c r="J67" s="53">
        <v>1403.6666666666699</v>
      </c>
      <c r="K67" s="53">
        <f t="shared" si="2"/>
        <v>9997.6666666666297</v>
      </c>
      <c r="L67" s="52">
        <v>0.30199999999999999</v>
      </c>
      <c r="M67" s="53">
        <v>765.74146022685102</v>
      </c>
      <c r="N67" s="53">
        <f t="shared" si="3"/>
        <v>755.01503687102581</v>
      </c>
      <c r="O67" s="53">
        <f t="shared" si="0"/>
        <v>10.726423355825204</v>
      </c>
      <c r="P67" s="53">
        <f t="shared" si="4"/>
        <v>115.05615800839244</v>
      </c>
      <c r="Q67" s="42"/>
    </row>
    <row r="68" spans="1:17" x14ac:dyDescent="0.25">
      <c r="A68" s="2"/>
      <c r="B68" s="2"/>
      <c r="C68" s="1"/>
      <c r="D68" s="59">
        <v>5</v>
      </c>
      <c r="E68" s="52">
        <v>1995.375</v>
      </c>
      <c r="F68" s="53">
        <v>712.39969183433902</v>
      </c>
      <c r="G68" s="54">
        <f t="shared" si="1"/>
        <v>3.3718631328730453</v>
      </c>
      <c r="H68" s="53">
        <v>10864.516129032299</v>
      </c>
      <c r="I68" s="53">
        <v>1220.3225806451601</v>
      </c>
      <c r="J68" s="53">
        <v>1549.6774193548399</v>
      </c>
      <c r="K68" s="53">
        <f t="shared" si="2"/>
        <v>8094.5161290322985</v>
      </c>
      <c r="L68" s="52">
        <v>2.6000000000000002E-2</v>
      </c>
      <c r="M68" s="53">
        <v>779.077718364666</v>
      </c>
      <c r="N68" s="53">
        <f t="shared" si="3"/>
        <v>781.08945539899901</v>
      </c>
      <c r="O68" s="53">
        <f t="shared" ref="O68:O131" si="5">M68-N68</f>
        <v>-2.0117370343330094</v>
      </c>
      <c r="P68" s="53">
        <f t="shared" si="4"/>
        <v>4.0470858953069717</v>
      </c>
      <c r="Q68" s="42"/>
    </row>
    <row r="69" spans="1:17" x14ac:dyDescent="0.25">
      <c r="A69" s="2"/>
      <c r="B69" s="2"/>
      <c r="C69" s="1"/>
      <c r="D69" s="59">
        <v>6</v>
      </c>
      <c r="E69" s="52">
        <v>1995.458333</v>
      </c>
      <c r="F69" s="53">
        <v>704.39279064178504</v>
      </c>
      <c r="G69" s="54">
        <f t="shared" ref="G69:G132" si="6">(F69-F68)</f>
        <v>-8.0069011925539826</v>
      </c>
      <c r="H69" s="53">
        <v>11827.666666666701</v>
      </c>
      <c r="I69" s="53">
        <v>1418.6666666666699</v>
      </c>
      <c r="J69" s="53">
        <v>1727.6666666666699</v>
      </c>
      <c r="K69" s="53">
        <f t="shared" ref="K69:K132" si="7">H69-I69-J69</f>
        <v>8681.3333333333612</v>
      </c>
      <c r="L69" s="52">
        <v>4.0000000000000001E-3</v>
      </c>
      <c r="M69" s="53">
        <v>775.03318187398304</v>
      </c>
      <c r="N69" s="53">
        <f t="shared" ref="N69:N132" si="8">((F69*K69 + $C$6*627*$C$5*(I69+J69) + $C$9*$C$8*($C$7-K69)+$C$12*IF(L69&gt;$C$10,$C$11*(L69-$C$10),0)) / ($C$4*K69+$C$5*(I69+J69)+$C$8*($C$7-K69)+IF(L69&gt;$C$10,$C$11*(L69-$C$10),0))  - $C$13*G69)+ IF(E69&lt;2008.3,$C$14,0)</f>
        <v>776.69856922116833</v>
      </c>
      <c r="O69" s="53">
        <f t="shared" si="5"/>
        <v>-1.6653873471852876</v>
      </c>
      <c r="P69" s="53">
        <f t="shared" ref="P69:P132" si="9">O69^2</f>
        <v>2.7735150161648496</v>
      </c>
      <c r="Q69" s="42"/>
    </row>
    <row r="70" spans="1:17" x14ac:dyDescent="0.25">
      <c r="A70" s="2"/>
      <c r="B70" s="2"/>
      <c r="C70" s="1"/>
      <c r="D70" s="59">
        <v>7</v>
      </c>
      <c r="E70" s="52">
        <v>1995.541667</v>
      </c>
      <c r="F70" s="53">
        <v>693.57606903813701</v>
      </c>
      <c r="G70" s="54">
        <f t="shared" si="6"/>
        <v>-10.816721603648034</v>
      </c>
      <c r="H70" s="53">
        <v>12108.7096774194</v>
      </c>
      <c r="I70" s="53">
        <v>1528.0645161290299</v>
      </c>
      <c r="J70" s="53">
        <v>1800</v>
      </c>
      <c r="K70" s="53">
        <f t="shared" si="7"/>
        <v>8780.6451612903693</v>
      </c>
      <c r="L70" s="52">
        <v>2.1999999999999999E-2</v>
      </c>
      <c r="M70" s="53">
        <v>774.54006222490796</v>
      </c>
      <c r="N70" s="53">
        <f t="shared" si="8"/>
        <v>768.99378290073378</v>
      </c>
      <c r="O70" s="53">
        <f t="shared" si="5"/>
        <v>5.5462793241741792</v>
      </c>
      <c r="P70" s="53">
        <f t="shared" si="9"/>
        <v>30.761214341761992</v>
      </c>
      <c r="Q70" s="42"/>
    </row>
    <row r="71" spans="1:17" x14ac:dyDescent="0.25">
      <c r="A71" s="2"/>
      <c r="B71" s="2"/>
      <c r="C71" s="1"/>
      <c r="D71" s="59">
        <v>8</v>
      </c>
      <c r="E71" s="52">
        <v>1995.625</v>
      </c>
      <c r="F71" s="53">
        <v>697.000423439874</v>
      </c>
      <c r="G71" s="54">
        <f t="shared" si="6"/>
        <v>3.4243544017369913</v>
      </c>
      <c r="H71" s="53">
        <v>11489.032258064501</v>
      </c>
      <c r="I71" s="53">
        <v>1456.77419354839</v>
      </c>
      <c r="J71" s="53">
        <v>1738.0645161290299</v>
      </c>
      <c r="K71" s="53">
        <f t="shared" si="7"/>
        <v>8294.1935483870802</v>
      </c>
      <c r="L71" s="52">
        <v>7.1999999999999995E-2</v>
      </c>
      <c r="M71" s="53">
        <v>775.54248310737705</v>
      </c>
      <c r="N71" s="53">
        <f t="shared" si="8"/>
        <v>767.32326642411192</v>
      </c>
      <c r="O71" s="53">
        <f t="shared" si="5"/>
        <v>8.219216683265131</v>
      </c>
      <c r="P71" s="53">
        <f t="shared" si="9"/>
        <v>67.555522886463862</v>
      </c>
      <c r="Q71" s="42"/>
    </row>
    <row r="72" spans="1:17" x14ac:dyDescent="0.25">
      <c r="A72" s="2"/>
      <c r="B72" s="2"/>
      <c r="C72" s="1"/>
      <c r="D72" s="59">
        <v>9</v>
      </c>
      <c r="E72" s="52">
        <v>1995.708333</v>
      </c>
      <c r="F72" s="53">
        <v>699.55712178020997</v>
      </c>
      <c r="G72" s="54">
        <f t="shared" si="6"/>
        <v>2.55669834033597</v>
      </c>
      <c r="H72" s="53">
        <v>9624.6666666666697</v>
      </c>
      <c r="I72" s="53">
        <v>995</v>
      </c>
      <c r="J72" s="53">
        <v>1371.6666666666699</v>
      </c>
      <c r="K72" s="53">
        <f t="shared" si="7"/>
        <v>7258</v>
      </c>
      <c r="L72" s="52">
        <v>6.0000000000000001E-3</v>
      </c>
      <c r="M72" s="53">
        <v>779.39592117201903</v>
      </c>
      <c r="N72" s="53">
        <f t="shared" si="8"/>
        <v>777.78038563830148</v>
      </c>
      <c r="O72" s="53">
        <f t="shared" si="5"/>
        <v>1.6155355337175479</v>
      </c>
      <c r="P72" s="53">
        <f t="shared" si="9"/>
        <v>2.6099550607040425</v>
      </c>
      <c r="Q72" s="42"/>
    </row>
    <row r="73" spans="1:17" x14ac:dyDescent="0.25">
      <c r="A73" s="2"/>
      <c r="B73" s="2"/>
      <c r="C73" s="1"/>
      <c r="D73" s="59">
        <v>10</v>
      </c>
      <c r="E73" s="52">
        <v>1995.791667</v>
      </c>
      <c r="F73" s="53">
        <v>698.67131559836798</v>
      </c>
      <c r="G73" s="54">
        <f t="shared" si="6"/>
        <v>-0.88580618184198556</v>
      </c>
      <c r="H73" s="53">
        <v>7962.5806451612898</v>
      </c>
      <c r="I73" s="53">
        <v>663.70967741935499</v>
      </c>
      <c r="J73" s="53">
        <v>1001.16129032258</v>
      </c>
      <c r="K73" s="53">
        <f t="shared" si="7"/>
        <v>6297.7096774193542</v>
      </c>
      <c r="L73" s="52">
        <v>0</v>
      </c>
      <c r="M73" s="53">
        <v>783.42778089345995</v>
      </c>
      <c r="N73" s="53">
        <f t="shared" si="8"/>
        <v>788.70806276591406</v>
      </c>
      <c r="O73" s="53">
        <f t="shared" si="5"/>
        <v>-5.2802818724541112</v>
      </c>
      <c r="P73" s="53">
        <f t="shared" si="9"/>
        <v>27.881376652567493</v>
      </c>
      <c r="Q73" s="42"/>
    </row>
    <row r="74" spans="1:17" x14ac:dyDescent="0.25">
      <c r="A74" s="2"/>
      <c r="B74" s="2"/>
      <c r="C74" s="1"/>
      <c r="D74" s="59">
        <v>11</v>
      </c>
      <c r="E74" s="52">
        <v>1995.875</v>
      </c>
      <c r="F74" s="53">
        <v>693.54378115129896</v>
      </c>
      <c r="G74" s="54">
        <f t="shared" si="6"/>
        <v>-5.1275344470690243</v>
      </c>
      <c r="H74" s="53">
        <v>6111.6666666666697</v>
      </c>
      <c r="I74" s="53">
        <v>478.26666666666699</v>
      </c>
      <c r="J74" s="53">
        <v>781.96666666666704</v>
      </c>
      <c r="K74" s="53">
        <f t="shared" si="7"/>
        <v>4851.4333333333352</v>
      </c>
      <c r="L74" s="52">
        <v>0</v>
      </c>
      <c r="M74" s="53">
        <v>817.69779861990696</v>
      </c>
      <c r="N74" s="53">
        <f t="shared" si="8"/>
        <v>805.68632314513638</v>
      </c>
      <c r="O74" s="53">
        <f t="shared" si="5"/>
        <v>12.011475474770577</v>
      </c>
      <c r="P74" s="53">
        <f t="shared" si="9"/>
        <v>144.27554308101506</v>
      </c>
      <c r="Q74" s="42"/>
    </row>
    <row r="75" spans="1:17" x14ac:dyDescent="0.25">
      <c r="A75" s="2"/>
      <c r="B75" s="2"/>
      <c r="C75" s="1"/>
      <c r="D75" s="59">
        <v>12</v>
      </c>
      <c r="E75" s="52">
        <v>1995.958333</v>
      </c>
      <c r="F75" s="53">
        <v>704.55218852009796</v>
      </c>
      <c r="G75" s="54">
        <f t="shared" si="6"/>
        <v>11.008407368798999</v>
      </c>
      <c r="H75" s="53">
        <v>5222.2580645161297</v>
      </c>
      <c r="I75" s="53">
        <v>548.80645161290295</v>
      </c>
      <c r="J75" s="53">
        <v>931.61290322580601</v>
      </c>
      <c r="K75" s="53">
        <f t="shared" si="7"/>
        <v>3741.8387096774213</v>
      </c>
      <c r="L75" s="52">
        <v>1.6E-2</v>
      </c>
      <c r="M75" s="53">
        <v>853.57058677161604</v>
      </c>
      <c r="N75" s="53">
        <f t="shared" si="8"/>
        <v>821.6427945770422</v>
      </c>
      <c r="O75" s="53">
        <f t="shared" si="5"/>
        <v>31.92779219457384</v>
      </c>
      <c r="P75" s="53">
        <f t="shared" si="9"/>
        <v>1019.3839144198902</v>
      </c>
      <c r="Q75" s="42"/>
    </row>
    <row r="76" spans="1:17" x14ac:dyDescent="0.25">
      <c r="A76" s="2"/>
      <c r="B76" s="2"/>
      <c r="C76" s="1"/>
      <c r="D76" s="59">
        <v>1</v>
      </c>
      <c r="E76" s="52">
        <v>1996.041667</v>
      </c>
      <c r="F76" s="53">
        <v>702.48166178064696</v>
      </c>
      <c r="G76" s="54">
        <f t="shared" si="6"/>
        <v>-2.0705267394509974</v>
      </c>
      <c r="H76" s="53">
        <v>5938.7096774193597</v>
      </c>
      <c r="I76" s="53">
        <v>377.96774193548401</v>
      </c>
      <c r="J76" s="53">
        <v>636.48387096774195</v>
      </c>
      <c r="K76" s="53">
        <f t="shared" si="7"/>
        <v>4924.2580645161343</v>
      </c>
      <c r="L76" s="52">
        <v>0.06</v>
      </c>
      <c r="M76" s="53">
        <v>820.20045269915897</v>
      </c>
      <c r="N76" s="53">
        <f t="shared" si="8"/>
        <v>811.36143227803598</v>
      </c>
      <c r="O76" s="53">
        <f t="shared" si="5"/>
        <v>8.8390204211229957</v>
      </c>
      <c r="P76" s="53">
        <f t="shared" si="9"/>
        <v>78.128282005029334</v>
      </c>
      <c r="Q76" s="42"/>
    </row>
    <row r="77" spans="1:17" x14ac:dyDescent="0.25">
      <c r="A77" s="2"/>
      <c r="B77" s="2"/>
      <c r="C77" s="1"/>
      <c r="D77" s="59">
        <v>2</v>
      </c>
      <c r="E77" s="52">
        <v>1996.125</v>
      </c>
      <c r="F77" s="53">
        <v>692.42400328524502</v>
      </c>
      <c r="G77" s="54">
        <f t="shared" si="6"/>
        <v>-10.057658495401938</v>
      </c>
      <c r="H77" s="53">
        <v>8663.7931034482808</v>
      </c>
      <c r="I77" s="53">
        <v>730.68965517241395</v>
      </c>
      <c r="J77" s="53">
        <v>997.55172413793105</v>
      </c>
      <c r="K77" s="53">
        <f t="shared" si="7"/>
        <v>6935.5517241379357</v>
      </c>
      <c r="L77" s="52">
        <v>0.24199999999999999</v>
      </c>
      <c r="M77" s="53">
        <v>783.67927222313801</v>
      </c>
      <c r="N77" s="53">
        <f t="shared" si="8"/>
        <v>782.44741018390914</v>
      </c>
      <c r="O77" s="53">
        <f t="shared" si="5"/>
        <v>1.2318620392288722</v>
      </c>
      <c r="P77" s="53">
        <f t="shared" si="9"/>
        <v>1.5174840836931154</v>
      </c>
      <c r="Q77" s="42"/>
    </row>
    <row r="78" spans="1:17" x14ac:dyDescent="0.25">
      <c r="A78" s="2"/>
      <c r="B78" s="2"/>
      <c r="C78" s="1"/>
      <c r="D78" s="59">
        <v>3</v>
      </c>
      <c r="E78" s="52">
        <v>1996.208333</v>
      </c>
      <c r="F78" s="53">
        <v>687.3481393971</v>
      </c>
      <c r="G78" s="54">
        <f t="shared" si="6"/>
        <v>-5.0758638881450224</v>
      </c>
      <c r="H78" s="53">
        <v>12690.967741935499</v>
      </c>
      <c r="I78" s="53">
        <v>1132.7419354838701</v>
      </c>
      <c r="J78" s="53">
        <v>1274.77419354839</v>
      </c>
      <c r="K78" s="53">
        <f t="shared" si="7"/>
        <v>10283.45161290324</v>
      </c>
      <c r="L78" s="52">
        <v>0.12600000000000003</v>
      </c>
      <c r="M78" s="53">
        <v>754.81942392849203</v>
      </c>
      <c r="N78" s="53">
        <f t="shared" si="8"/>
        <v>753.99502837710338</v>
      </c>
      <c r="O78" s="53">
        <f t="shared" si="5"/>
        <v>0.82439555138864762</v>
      </c>
      <c r="P78" s="53">
        <f t="shared" si="9"/>
        <v>0.67962802514939236</v>
      </c>
      <c r="Q78" s="42"/>
    </row>
    <row r="79" spans="1:17" x14ac:dyDescent="0.25">
      <c r="A79" s="2"/>
      <c r="B79" s="2"/>
      <c r="C79" s="1"/>
      <c r="D79" s="59">
        <v>4</v>
      </c>
      <c r="E79" s="52">
        <v>1996.291667</v>
      </c>
      <c r="F79" s="53">
        <v>683.77175658356805</v>
      </c>
      <c r="G79" s="54">
        <f t="shared" si="6"/>
        <v>-3.57638281353195</v>
      </c>
      <c r="H79" s="53">
        <v>14233.333333333299</v>
      </c>
      <c r="I79" s="53">
        <v>1128.8</v>
      </c>
      <c r="J79" s="53">
        <v>1643.6666666666699</v>
      </c>
      <c r="K79" s="53">
        <f t="shared" si="7"/>
        <v>11460.86666666663</v>
      </c>
      <c r="L79" s="52">
        <v>0</v>
      </c>
      <c r="M79" s="53">
        <v>752.43591487384504</v>
      </c>
      <c r="N79" s="53">
        <f t="shared" si="8"/>
        <v>745.12874804304147</v>
      </c>
      <c r="O79" s="53">
        <f t="shared" si="5"/>
        <v>7.3071668308035669</v>
      </c>
      <c r="P79" s="53">
        <f t="shared" si="9"/>
        <v>53.394687093195841</v>
      </c>
      <c r="Q79" s="42"/>
    </row>
    <row r="80" spans="1:17" x14ac:dyDescent="0.25">
      <c r="A80" s="2"/>
      <c r="B80" s="2"/>
      <c r="C80" s="1"/>
      <c r="D80" s="59">
        <v>5</v>
      </c>
      <c r="E80" s="52">
        <v>1996.375</v>
      </c>
      <c r="F80" s="53">
        <v>677.29398288975301</v>
      </c>
      <c r="G80" s="54">
        <f t="shared" si="6"/>
        <v>-6.4777736938150383</v>
      </c>
      <c r="H80" s="53">
        <v>13561.2903225806</v>
      </c>
      <c r="I80" s="53">
        <v>1315.8064516129</v>
      </c>
      <c r="J80" s="53">
        <v>1700.3225806451601</v>
      </c>
      <c r="K80" s="53">
        <f t="shared" si="7"/>
        <v>10545.16129032254</v>
      </c>
      <c r="L80" s="52">
        <v>0.09</v>
      </c>
      <c r="M80" s="53">
        <v>765.055637082629</v>
      </c>
      <c r="N80" s="53">
        <f t="shared" si="8"/>
        <v>745.09965016208002</v>
      </c>
      <c r="O80" s="53">
        <f t="shared" si="5"/>
        <v>19.95598692054898</v>
      </c>
      <c r="P80" s="53">
        <f t="shared" si="9"/>
        <v>398.24141397312195</v>
      </c>
      <c r="Q80" s="42"/>
    </row>
    <row r="81" spans="1:17" x14ac:dyDescent="0.25">
      <c r="A81" s="2"/>
      <c r="B81" s="2"/>
      <c r="C81" s="1"/>
      <c r="D81" s="59">
        <v>6</v>
      </c>
      <c r="E81" s="52">
        <v>1996.458333</v>
      </c>
      <c r="F81" s="53">
        <v>675.46057654781202</v>
      </c>
      <c r="G81" s="54">
        <f t="shared" si="6"/>
        <v>-1.8334063419409858</v>
      </c>
      <c r="H81" s="53">
        <v>14103.333333333299</v>
      </c>
      <c r="I81" s="53">
        <v>1501.6666666666699</v>
      </c>
      <c r="J81" s="53">
        <v>1802.3333333333301</v>
      </c>
      <c r="K81" s="53">
        <f t="shared" si="7"/>
        <v>10799.333333333299</v>
      </c>
      <c r="L81" s="52">
        <v>0</v>
      </c>
      <c r="M81" s="53">
        <v>762.44818421910099</v>
      </c>
      <c r="N81" s="53">
        <f t="shared" si="8"/>
        <v>740.25153743237911</v>
      </c>
      <c r="O81" s="53">
        <f t="shared" si="5"/>
        <v>22.196646786721885</v>
      </c>
      <c r="P81" s="53">
        <f t="shared" si="9"/>
        <v>492.69112857449102</v>
      </c>
      <c r="Q81" s="42"/>
    </row>
    <row r="82" spans="1:17" x14ac:dyDescent="0.25">
      <c r="A82" s="2"/>
      <c r="B82" s="2"/>
      <c r="C82" s="1"/>
      <c r="D82" s="59">
        <v>7</v>
      </c>
      <c r="E82" s="52">
        <v>1996.541667</v>
      </c>
      <c r="F82" s="53">
        <v>664.85516220343902</v>
      </c>
      <c r="G82" s="54">
        <f t="shared" si="6"/>
        <v>-10.605414344373003</v>
      </c>
      <c r="H82" s="53">
        <v>13512.9032258065</v>
      </c>
      <c r="I82" s="53">
        <v>1496.77419354839</v>
      </c>
      <c r="J82" s="53">
        <v>1847.0967741935499</v>
      </c>
      <c r="K82" s="53">
        <f t="shared" si="7"/>
        <v>10169.032258064561</v>
      </c>
      <c r="L82" s="52">
        <v>0.12000000000000002</v>
      </c>
      <c r="M82" s="53">
        <v>755.74127727807104</v>
      </c>
      <c r="N82" s="53">
        <f t="shared" si="8"/>
        <v>738.98997755239532</v>
      </c>
      <c r="O82" s="53">
        <f t="shared" si="5"/>
        <v>16.751299725675722</v>
      </c>
      <c r="P82" s="53">
        <f t="shared" si="9"/>
        <v>280.60604249942349</v>
      </c>
      <c r="Q82" s="42"/>
    </row>
    <row r="83" spans="1:17" x14ac:dyDescent="0.25">
      <c r="A83" s="2"/>
      <c r="B83" s="2"/>
      <c r="C83" s="1"/>
      <c r="D83" s="59">
        <v>8</v>
      </c>
      <c r="E83" s="52">
        <v>1996.625</v>
      </c>
      <c r="F83" s="53">
        <v>663.10574646685495</v>
      </c>
      <c r="G83" s="54">
        <f t="shared" si="6"/>
        <v>-1.7494157365840692</v>
      </c>
      <c r="H83" s="53">
        <v>10818.064516128999</v>
      </c>
      <c r="I83" s="53">
        <v>1351.61290322581</v>
      </c>
      <c r="J83" s="53">
        <v>1675.16129032258</v>
      </c>
      <c r="K83" s="53">
        <f t="shared" si="7"/>
        <v>7791.2903225806094</v>
      </c>
      <c r="L83" s="52">
        <v>0.02</v>
      </c>
      <c r="M83" s="53">
        <v>776.79966338426004</v>
      </c>
      <c r="N83" s="53">
        <f t="shared" si="8"/>
        <v>747.56035788760755</v>
      </c>
      <c r="O83" s="53">
        <f t="shared" si="5"/>
        <v>29.239305496652491</v>
      </c>
      <c r="P83" s="53">
        <f t="shared" si="9"/>
        <v>854.93698592657256</v>
      </c>
      <c r="Q83" s="42"/>
    </row>
    <row r="84" spans="1:17" x14ac:dyDescent="0.25">
      <c r="A84" s="2"/>
      <c r="B84" s="2"/>
      <c r="C84" s="1"/>
      <c r="D84" s="59">
        <v>9</v>
      </c>
      <c r="E84" s="52">
        <v>1996.708333</v>
      </c>
      <c r="F84" s="53">
        <v>656.90111421076801</v>
      </c>
      <c r="G84" s="54">
        <f t="shared" si="6"/>
        <v>-6.2046322560869385</v>
      </c>
      <c r="H84" s="53">
        <v>9210.6666666666697</v>
      </c>
      <c r="I84" s="53">
        <v>919.93333333333305</v>
      </c>
      <c r="J84" s="53">
        <v>1292.9000000000001</v>
      </c>
      <c r="K84" s="53">
        <f t="shared" si="7"/>
        <v>6997.8333333333376</v>
      </c>
      <c r="L84" s="52">
        <v>0.58799999999999997</v>
      </c>
      <c r="M84" s="53">
        <v>780.28397275886005</v>
      </c>
      <c r="N84" s="53">
        <f t="shared" si="8"/>
        <v>751.53731658360653</v>
      </c>
      <c r="O84" s="53">
        <f t="shared" si="5"/>
        <v>28.74665617525352</v>
      </c>
      <c r="P84" s="53">
        <f t="shared" si="9"/>
        <v>826.37024125824132</v>
      </c>
      <c r="Q84" s="42"/>
    </row>
    <row r="85" spans="1:17" x14ac:dyDescent="0.25">
      <c r="A85" s="2"/>
      <c r="B85" s="2"/>
      <c r="C85" s="1"/>
      <c r="D85" s="59">
        <v>10</v>
      </c>
      <c r="E85" s="52">
        <v>1996.791667</v>
      </c>
      <c r="F85" s="53">
        <v>659.47969747302204</v>
      </c>
      <c r="G85" s="54">
        <f t="shared" si="6"/>
        <v>2.5785832622540283</v>
      </c>
      <c r="H85" s="53">
        <v>7492.9032258064499</v>
      </c>
      <c r="I85" s="53">
        <v>634.87096774193503</v>
      </c>
      <c r="J85" s="53">
        <v>1113.03225806452</v>
      </c>
      <c r="K85" s="53">
        <f t="shared" si="7"/>
        <v>5744.9999999999955</v>
      </c>
      <c r="L85" s="52">
        <v>0.03</v>
      </c>
      <c r="M85" s="53">
        <v>761.18697533060401</v>
      </c>
      <c r="N85" s="53">
        <f t="shared" si="8"/>
        <v>762.82742865770001</v>
      </c>
      <c r="O85" s="53">
        <f t="shared" si="5"/>
        <v>-1.6404533270959973</v>
      </c>
      <c r="P85" s="53">
        <f t="shared" si="9"/>
        <v>2.6910871183803273</v>
      </c>
      <c r="Q85" s="42"/>
    </row>
    <row r="86" spans="1:17" x14ac:dyDescent="0.25">
      <c r="A86" s="2"/>
      <c r="B86" s="2"/>
      <c r="C86" s="1"/>
      <c r="D86" s="59">
        <v>11</v>
      </c>
      <c r="E86" s="52">
        <v>1996.875</v>
      </c>
      <c r="F86" s="53">
        <v>668.32360392183296</v>
      </c>
      <c r="G86" s="54">
        <f t="shared" si="6"/>
        <v>8.8439064488109125</v>
      </c>
      <c r="H86" s="53">
        <v>5461</v>
      </c>
      <c r="I86" s="53">
        <v>427.26666666666699</v>
      </c>
      <c r="J86" s="53">
        <v>821.1</v>
      </c>
      <c r="K86" s="53">
        <f t="shared" si="7"/>
        <v>4212.6333333333323</v>
      </c>
      <c r="L86" s="52">
        <v>0.28399999999999997</v>
      </c>
      <c r="M86" s="53">
        <v>795.57912475067803</v>
      </c>
      <c r="N86" s="53">
        <f t="shared" si="8"/>
        <v>791.14243974776332</v>
      </c>
      <c r="O86" s="53">
        <f t="shared" si="5"/>
        <v>4.4366850029147145</v>
      </c>
      <c r="P86" s="53">
        <f t="shared" si="9"/>
        <v>19.684173815088339</v>
      </c>
      <c r="Q86" s="42"/>
    </row>
    <row r="87" spans="1:17" x14ac:dyDescent="0.25">
      <c r="A87" s="2"/>
      <c r="B87" s="2"/>
      <c r="C87" s="1"/>
      <c r="D87" s="59">
        <v>12</v>
      </c>
      <c r="E87" s="52">
        <v>1996.958333</v>
      </c>
      <c r="F87" s="53">
        <v>670.456889180399</v>
      </c>
      <c r="G87" s="54">
        <f t="shared" si="6"/>
        <v>2.1332852585660476</v>
      </c>
      <c r="H87" s="53">
        <v>4987.0967741935501</v>
      </c>
      <c r="I87" s="53">
        <v>558.58064516129002</v>
      </c>
      <c r="J87" s="53">
        <v>936.87096774193503</v>
      </c>
      <c r="K87" s="53">
        <f t="shared" si="7"/>
        <v>3491.6451612903252</v>
      </c>
      <c r="L87" s="52">
        <v>2.1999999999999999E-2</v>
      </c>
      <c r="M87" s="53">
        <v>823.29329296980904</v>
      </c>
      <c r="N87" s="53">
        <f t="shared" si="8"/>
        <v>809.16184520820093</v>
      </c>
      <c r="O87" s="53">
        <f t="shared" si="5"/>
        <v>14.131447761608115</v>
      </c>
      <c r="P87" s="53">
        <f t="shared" si="9"/>
        <v>199.69781583905899</v>
      </c>
      <c r="Q87" s="42"/>
    </row>
    <row r="88" spans="1:17" x14ac:dyDescent="0.25">
      <c r="A88" s="2"/>
      <c r="B88" s="2"/>
      <c r="C88" s="1"/>
      <c r="D88" s="59">
        <v>1</v>
      </c>
      <c r="E88" s="52">
        <v>1997.041667</v>
      </c>
      <c r="F88" s="53">
        <v>666.85645817579996</v>
      </c>
      <c r="G88" s="54">
        <f t="shared" si="6"/>
        <v>-3.6004310045990451</v>
      </c>
      <c r="H88" s="53">
        <v>7876.4516129032299</v>
      </c>
      <c r="I88" s="53">
        <v>125.48387096774201</v>
      </c>
      <c r="J88" s="53">
        <v>531.41935483870998</v>
      </c>
      <c r="K88" s="53">
        <f t="shared" si="7"/>
        <v>7219.5483870967773</v>
      </c>
      <c r="L88" s="52">
        <v>1.1000000000000001</v>
      </c>
      <c r="M88" s="53">
        <v>746.22138552968602</v>
      </c>
      <c r="N88" s="53">
        <f t="shared" si="8"/>
        <v>756.63981477501602</v>
      </c>
      <c r="O88" s="53">
        <f t="shared" si="5"/>
        <v>-10.418429245330003</v>
      </c>
      <c r="P88" s="53">
        <f t="shared" si="9"/>
        <v>108.5436679399475</v>
      </c>
      <c r="Q88" s="42"/>
    </row>
    <row r="89" spans="1:17" x14ac:dyDescent="0.25">
      <c r="A89" s="2"/>
      <c r="B89" s="2"/>
      <c r="C89" s="1"/>
      <c r="D89" s="59">
        <v>2</v>
      </c>
      <c r="E89" s="52">
        <v>1997.125</v>
      </c>
      <c r="F89" s="53">
        <v>658.45894228957297</v>
      </c>
      <c r="G89" s="54">
        <f t="shared" si="6"/>
        <v>-8.3975158862269836</v>
      </c>
      <c r="H89" s="53">
        <v>13732.142857142901</v>
      </c>
      <c r="I89" s="53">
        <v>768.92857142857099</v>
      </c>
      <c r="J89" s="53">
        <v>1062.25</v>
      </c>
      <c r="K89" s="53">
        <f t="shared" si="7"/>
        <v>11900.96428571433</v>
      </c>
      <c r="L89" s="52">
        <v>0.14199999999999999</v>
      </c>
      <c r="M89" s="53">
        <v>686.38095689539296</v>
      </c>
      <c r="N89" s="53">
        <f t="shared" si="8"/>
        <v>722.31966210657822</v>
      </c>
      <c r="O89" s="53">
        <f t="shared" si="5"/>
        <v>-35.938705211185265</v>
      </c>
      <c r="P89" s="53">
        <f t="shared" si="9"/>
        <v>1291.5905322564749</v>
      </c>
      <c r="Q89" s="42"/>
    </row>
    <row r="90" spans="1:17" x14ac:dyDescent="0.25">
      <c r="A90" s="2"/>
      <c r="B90" s="2"/>
      <c r="C90" s="1"/>
      <c r="D90" s="59">
        <v>3</v>
      </c>
      <c r="E90" s="52">
        <v>1997.208333</v>
      </c>
      <c r="F90" s="53">
        <v>653.87413764596999</v>
      </c>
      <c r="G90" s="54">
        <f t="shared" si="6"/>
        <v>-4.584804643602979</v>
      </c>
      <c r="H90" s="53">
        <v>13909.677419354801</v>
      </c>
      <c r="I90" s="53">
        <v>903.677419354839</v>
      </c>
      <c r="J90" s="53">
        <v>1225.0645161290299</v>
      </c>
      <c r="K90" s="53">
        <f t="shared" si="7"/>
        <v>11780.935483870931</v>
      </c>
      <c r="L90" s="52">
        <v>0</v>
      </c>
      <c r="M90" s="53">
        <v>689.70453229034104</v>
      </c>
      <c r="N90" s="53">
        <f t="shared" si="8"/>
        <v>717.31029751528308</v>
      </c>
      <c r="O90" s="53">
        <f t="shared" si="5"/>
        <v>-27.605765224942047</v>
      </c>
      <c r="P90" s="53">
        <f t="shared" si="9"/>
        <v>762.07827365461958</v>
      </c>
      <c r="Q90" s="42"/>
    </row>
    <row r="91" spans="1:17" x14ac:dyDescent="0.25">
      <c r="A91" s="2"/>
      <c r="B91" s="2"/>
      <c r="C91" s="1"/>
      <c r="D91" s="59">
        <v>4</v>
      </c>
      <c r="E91" s="52">
        <v>1997.291667</v>
      </c>
      <c r="F91" s="53">
        <v>646.63746958853199</v>
      </c>
      <c r="G91" s="54">
        <f t="shared" si="6"/>
        <v>-7.2366680574380098</v>
      </c>
      <c r="H91" s="53">
        <v>14080</v>
      </c>
      <c r="I91" s="53">
        <v>995.8</v>
      </c>
      <c r="J91" s="53">
        <v>1417.7333333333299</v>
      </c>
      <c r="K91" s="53">
        <f t="shared" si="7"/>
        <v>11666.466666666671</v>
      </c>
      <c r="L91" s="52">
        <v>0.13999999999999999</v>
      </c>
      <c r="M91" s="53">
        <v>701.12341264068596</v>
      </c>
      <c r="N91" s="53">
        <f t="shared" si="8"/>
        <v>713.27645260417432</v>
      </c>
      <c r="O91" s="53">
        <f t="shared" si="5"/>
        <v>-12.153039963488368</v>
      </c>
      <c r="P91" s="53">
        <f t="shared" si="9"/>
        <v>147.69638035414536</v>
      </c>
      <c r="Q91" s="42"/>
    </row>
    <row r="92" spans="1:17" x14ac:dyDescent="0.25">
      <c r="A92" s="2"/>
      <c r="B92" s="2"/>
      <c r="C92" s="1"/>
      <c r="D92" s="59">
        <v>5</v>
      </c>
      <c r="E92" s="52">
        <v>1997.375</v>
      </c>
      <c r="F92" s="53">
        <v>631.52918630235604</v>
      </c>
      <c r="G92" s="54">
        <f t="shared" si="6"/>
        <v>-15.108283286175947</v>
      </c>
      <c r="H92" s="53">
        <v>13883.870967741899</v>
      </c>
      <c r="I92" s="53">
        <v>1233.03225806452</v>
      </c>
      <c r="J92" s="53">
        <v>1707.0967741935499</v>
      </c>
      <c r="K92" s="53">
        <f t="shared" si="7"/>
        <v>10943.741935483829</v>
      </c>
      <c r="L92" s="52">
        <v>0</v>
      </c>
      <c r="M92" s="53">
        <v>704.54249439700504</v>
      </c>
      <c r="N92" s="53">
        <f t="shared" si="8"/>
        <v>708.99737745597758</v>
      </c>
      <c r="O92" s="53">
        <f t="shared" si="5"/>
        <v>-4.4548830589725412</v>
      </c>
      <c r="P92" s="53">
        <f t="shared" si="9"/>
        <v>19.845983069120546</v>
      </c>
      <c r="Q92" s="42"/>
    </row>
    <row r="93" spans="1:17" x14ac:dyDescent="0.25">
      <c r="A93" s="2"/>
      <c r="B93" s="2"/>
      <c r="C93" s="1"/>
      <c r="D93" s="59">
        <v>6</v>
      </c>
      <c r="E93" s="52">
        <v>1997.458333</v>
      </c>
      <c r="F93" s="53">
        <v>630.88751755720705</v>
      </c>
      <c r="G93" s="54">
        <f t="shared" si="6"/>
        <v>-0.64166874514899064</v>
      </c>
      <c r="H93" s="53">
        <v>14050</v>
      </c>
      <c r="I93" s="53">
        <v>1284.6666666666699</v>
      </c>
      <c r="J93" s="53">
        <v>1803</v>
      </c>
      <c r="K93" s="53">
        <f t="shared" si="7"/>
        <v>10962.33333333333</v>
      </c>
      <c r="L93" s="52">
        <v>2.2499999999999999E-2</v>
      </c>
      <c r="M93" s="53">
        <v>700.539590973798</v>
      </c>
      <c r="N93" s="53">
        <f t="shared" si="8"/>
        <v>701.50578692326292</v>
      </c>
      <c r="O93" s="53">
        <f t="shared" si="5"/>
        <v>-0.96619594946491816</v>
      </c>
      <c r="P93" s="53">
        <f t="shared" si="9"/>
        <v>0.93353461276241467</v>
      </c>
      <c r="Q93" s="42"/>
    </row>
    <row r="94" spans="1:17" x14ac:dyDescent="0.25">
      <c r="A94" s="2"/>
      <c r="B94" s="2"/>
      <c r="C94" s="1"/>
      <c r="D94" s="59">
        <v>7</v>
      </c>
      <c r="E94" s="52">
        <v>1997.541667</v>
      </c>
      <c r="F94" s="53">
        <v>630.73811591225501</v>
      </c>
      <c r="G94" s="54">
        <f t="shared" si="6"/>
        <v>-0.14940164495203589</v>
      </c>
      <c r="H94" s="53">
        <v>14770.967741935499</v>
      </c>
      <c r="I94" s="53">
        <v>1331.61290322581</v>
      </c>
      <c r="J94" s="53">
        <v>1763.8709677419399</v>
      </c>
      <c r="K94" s="53">
        <f t="shared" si="7"/>
        <v>11675.48387096775</v>
      </c>
      <c r="L94" s="52">
        <v>0.39200000000000002</v>
      </c>
      <c r="M94" s="53">
        <v>686.63085092024505</v>
      </c>
      <c r="N94" s="53">
        <f t="shared" si="8"/>
        <v>697.53545333192119</v>
      </c>
      <c r="O94" s="53">
        <f t="shared" si="5"/>
        <v>-10.904602411676137</v>
      </c>
      <c r="P94" s="53">
        <f t="shared" si="9"/>
        <v>118.91035375673303</v>
      </c>
      <c r="Q94" s="42"/>
    </row>
    <row r="95" spans="1:17" x14ac:dyDescent="0.25">
      <c r="A95" s="2"/>
      <c r="B95" s="2"/>
      <c r="C95" s="1"/>
      <c r="D95" s="59">
        <v>8</v>
      </c>
      <c r="E95" s="52">
        <v>1997.625</v>
      </c>
      <c r="F95" s="53">
        <v>628.30355609127901</v>
      </c>
      <c r="G95" s="54">
        <f t="shared" si="6"/>
        <v>-2.4345598209760055</v>
      </c>
      <c r="H95" s="53">
        <v>16183.870967741899</v>
      </c>
      <c r="I95" s="53">
        <v>1194.96774193548</v>
      </c>
      <c r="J95" s="53">
        <v>1790</v>
      </c>
      <c r="K95" s="53">
        <f t="shared" si="7"/>
        <v>13198.90322580642</v>
      </c>
      <c r="L95" s="52">
        <v>0.20600000000000002</v>
      </c>
      <c r="M95" s="53">
        <v>662.31144874696497</v>
      </c>
      <c r="N95" s="53">
        <f t="shared" si="8"/>
        <v>689.48633548783596</v>
      </c>
      <c r="O95" s="53">
        <f t="shared" si="5"/>
        <v>-27.174886740870988</v>
      </c>
      <c r="P95" s="53">
        <f t="shared" si="9"/>
        <v>738.47446937916584</v>
      </c>
      <c r="Q95" s="42"/>
    </row>
    <row r="96" spans="1:17" x14ac:dyDescent="0.25">
      <c r="A96" s="2"/>
      <c r="B96" s="2"/>
      <c r="C96" s="1"/>
      <c r="D96" s="59">
        <v>9</v>
      </c>
      <c r="E96" s="52">
        <v>1997.708333</v>
      </c>
      <c r="F96" s="53">
        <v>619.47376879008402</v>
      </c>
      <c r="G96" s="54">
        <f t="shared" si="6"/>
        <v>-8.8297873011949832</v>
      </c>
      <c r="H96" s="53">
        <v>12480.333333333299</v>
      </c>
      <c r="I96" s="53">
        <v>844.1</v>
      </c>
      <c r="J96" s="53">
        <v>1248</v>
      </c>
      <c r="K96" s="53">
        <f t="shared" si="7"/>
        <v>10388.233333333299</v>
      </c>
      <c r="L96" s="52">
        <v>1.8</v>
      </c>
      <c r="M96" s="53">
        <v>677.47767892265597</v>
      </c>
      <c r="N96" s="53">
        <f t="shared" si="8"/>
        <v>696.17860640610843</v>
      </c>
      <c r="O96" s="53">
        <f t="shared" si="5"/>
        <v>-18.70092748345246</v>
      </c>
      <c r="P96" s="53">
        <f t="shared" si="9"/>
        <v>349.72468874134756</v>
      </c>
      <c r="Q96" s="42"/>
    </row>
    <row r="97" spans="1:17" x14ac:dyDescent="0.25">
      <c r="A97" s="2"/>
      <c r="B97" s="2"/>
      <c r="C97" s="1"/>
      <c r="D97" s="59">
        <v>10</v>
      </c>
      <c r="E97" s="52">
        <v>1997.791667</v>
      </c>
      <c r="F97" s="53">
        <v>621.78106245895503</v>
      </c>
      <c r="G97" s="54">
        <f t="shared" si="6"/>
        <v>2.3072936688710115</v>
      </c>
      <c r="H97" s="53">
        <v>8208.7096774193506</v>
      </c>
      <c r="I97" s="53">
        <v>625.48387096774195</v>
      </c>
      <c r="J97" s="53">
        <v>1091.3548387096801</v>
      </c>
      <c r="K97" s="53">
        <f t="shared" si="7"/>
        <v>6491.8709677419283</v>
      </c>
      <c r="L97" s="52">
        <v>2.1999999999999999E-2</v>
      </c>
      <c r="M97" s="53">
        <v>729.50857892042598</v>
      </c>
      <c r="N97" s="53">
        <f t="shared" si="8"/>
        <v>724.86439469529932</v>
      </c>
      <c r="O97" s="53">
        <f t="shared" si="5"/>
        <v>4.6441842251266507</v>
      </c>
      <c r="P97" s="53">
        <f t="shared" si="9"/>
        <v>21.56844711691523</v>
      </c>
      <c r="Q97" s="42"/>
    </row>
    <row r="98" spans="1:17" x14ac:dyDescent="0.25">
      <c r="A98" s="2"/>
      <c r="B98" s="2"/>
      <c r="C98" s="1"/>
      <c r="D98" s="59">
        <v>11</v>
      </c>
      <c r="E98" s="52">
        <v>1997.875</v>
      </c>
      <c r="F98" s="53">
        <v>622.22407241918904</v>
      </c>
      <c r="G98" s="54">
        <f t="shared" si="6"/>
        <v>0.44300996023400785</v>
      </c>
      <c r="H98" s="53">
        <v>6491.3333333333303</v>
      </c>
      <c r="I98" s="53">
        <v>480.3</v>
      </c>
      <c r="J98" s="53">
        <v>831.4</v>
      </c>
      <c r="K98" s="53">
        <f t="shared" si="7"/>
        <v>5179.6333333333305</v>
      </c>
      <c r="L98" s="52">
        <v>0.156</v>
      </c>
      <c r="M98" s="53">
        <v>738.55241277858397</v>
      </c>
      <c r="N98" s="53">
        <f t="shared" si="8"/>
        <v>744.29217928221851</v>
      </c>
      <c r="O98" s="53">
        <f t="shared" si="5"/>
        <v>-5.7397665036345416</v>
      </c>
      <c r="P98" s="53">
        <f t="shared" si="9"/>
        <v>32.944919516245086</v>
      </c>
      <c r="Q98" s="42"/>
    </row>
    <row r="99" spans="1:17" x14ac:dyDescent="0.25">
      <c r="A99" s="2"/>
      <c r="B99" s="2"/>
      <c r="C99" s="1"/>
      <c r="D99" s="59">
        <v>12</v>
      </c>
      <c r="E99" s="52">
        <v>1997.958333</v>
      </c>
      <c r="F99" s="53">
        <v>620.68939203326704</v>
      </c>
      <c r="G99" s="54">
        <f t="shared" si="6"/>
        <v>-1.5346803859220017</v>
      </c>
      <c r="H99" s="53">
        <v>4948.7096774193597</v>
      </c>
      <c r="I99" s="53">
        <v>426.77419354838702</v>
      </c>
      <c r="J99" s="53">
        <v>722.03225806451599</v>
      </c>
      <c r="K99" s="53">
        <f t="shared" si="7"/>
        <v>3799.9032258064562</v>
      </c>
      <c r="L99" s="52">
        <v>1.014</v>
      </c>
      <c r="M99" s="53">
        <v>777.94593240596703</v>
      </c>
      <c r="N99" s="53">
        <f t="shared" si="8"/>
        <v>772.79415979612304</v>
      </c>
      <c r="O99" s="53">
        <f t="shared" si="5"/>
        <v>5.151772609843988</v>
      </c>
      <c r="P99" s="53">
        <f t="shared" si="9"/>
        <v>26.540761023538735</v>
      </c>
      <c r="Q99" s="42"/>
    </row>
    <row r="100" spans="1:17" x14ac:dyDescent="0.25">
      <c r="A100" s="2"/>
      <c r="B100" s="2"/>
      <c r="C100" s="1"/>
      <c r="D100" s="59">
        <v>1</v>
      </c>
      <c r="E100" s="52">
        <v>1998.041667</v>
      </c>
      <c r="F100" s="53">
        <v>613.62335817857399</v>
      </c>
      <c r="G100" s="54">
        <f t="shared" si="6"/>
        <v>-7.0660338546930461</v>
      </c>
      <c r="H100" s="53">
        <v>16041.935483871001</v>
      </c>
      <c r="I100" s="53">
        <v>334.806451612903</v>
      </c>
      <c r="J100" s="53">
        <v>548.16129032258095</v>
      </c>
      <c r="K100" s="53">
        <f t="shared" si="7"/>
        <v>15158.967741935516</v>
      </c>
      <c r="L100" s="52">
        <v>0.30399999999999999</v>
      </c>
      <c r="M100" s="53">
        <v>652.328920078897</v>
      </c>
      <c r="N100" s="53">
        <f t="shared" si="8"/>
        <v>663.33470597496171</v>
      </c>
      <c r="O100" s="53">
        <f t="shared" si="5"/>
        <v>-11.005785896064708</v>
      </c>
      <c r="P100" s="53">
        <f t="shared" si="9"/>
        <v>121.12732319001685</v>
      </c>
      <c r="Q100" s="42"/>
    </row>
    <row r="101" spans="1:17" x14ac:dyDescent="0.25">
      <c r="A101" s="2"/>
      <c r="B101" s="2"/>
      <c r="C101" s="1"/>
      <c r="D101" s="59">
        <v>2</v>
      </c>
      <c r="E101" s="52">
        <v>1998.125</v>
      </c>
      <c r="F101" s="53">
        <v>590.17083204872802</v>
      </c>
      <c r="G101" s="54">
        <f t="shared" si="6"/>
        <v>-23.452526129845978</v>
      </c>
      <c r="H101" s="53">
        <v>17564.285714285699</v>
      </c>
      <c r="I101" s="53">
        <v>287.607142857143</v>
      </c>
      <c r="J101" s="53">
        <v>461.46428571428601</v>
      </c>
      <c r="K101" s="53">
        <f t="shared" si="7"/>
        <v>16815.214285714272</v>
      </c>
      <c r="L101" s="52">
        <v>3.4979999999999998</v>
      </c>
      <c r="M101" s="53">
        <v>633.74213390374803</v>
      </c>
      <c r="N101" s="53">
        <f t="shared" si="8"/>
        <v>641.99127508152674</v>
      </c>
      <c r="O101" s="53">
        <f t="shared" si="5"/>
        <v>-8.2491411777787107</v>
      </c>
      <c r="P101" s="53">
        <f t="shared" si="9"/>
        <v>68.048330170924331</v>
      </c>
      <c r="Q101" s="42"/>
    </row>
    <row r="102" spans="1:17" x14ac:dyDescent="0.25">
      <c r="A102" s="2"/>
      <c r="B102" s="2"/>
      <c r="C102" s="1"/>
      <c r="D102" s="59">
        <v>3</v>
      </c>
      <c r="E102" s="52">
        <v>1998.208333</v>
      </c>
      <c r="F102" s="53">
        <v>597.95476988262305</v>
      </c>
      <c r="G102" s="54">
        <f t="shared" si="6"/>
        <v>7.7839378338950382</v>
      </c>
      <c r="H102" s="53">
        <v>16338.7096774194</v>
      </c>
      <c r="I102" s="53">
        <v>848.54838709677404</v>
      </c>
      <c r="J102" s="53">
        <v>1141.5161290322601</v>
      </c>
      <c r="K102" s="53">
        <f t="shared" si="7"/>
        <v>14348.645161290366</v>
      </c>
      <c r="L102" s="52">
        <v>0.53599999999999992</v>
      </c>
      <c r="M102" s="53">
        <v>631.98284477639004</v>
      </c>
      <c r="N102" s="53">
        <f t="shared" si="8"/>
        <v>648.42753598085847</v>
      </c>
      <c r="O102" s="53">
        <f t="shared" si="5"/>
        <v>-16.444691204468427</v>
      </c>
      <c r="P102" s="53">
        <f t="shared" si="9"/>
        <v>270.42786881032123</v>
      </c>
      <c r="Q102" s="42"/>
    </row>
    <row r="103" spans="1:17" x14ac:dyDescent="0.25">
      <c r="A103" s="2"/>
      <c r="B103" s="2"/>
      <c r="C103" s="1"/>
      <c r="D103" s="59">
        <v>4</v>
      </c>
      <c r="E103" s="52">
        <v>1998.291667</v>
      </c>
      <c r="F103" s="53">
        <v>596.37974937176102</v>
      </c>
      <c r="G103" s="54">
        <f t="shared" si="6"/>
        <v>-1.5750205108620321</v>
      </c>
      <c r="H103" s="53">
        <v>13900</v>
      </c>
      <c r="I103" s="53">
        <v>1037.7333333333299</v>
      </c>
      <c r="J103" s="53">
        <v>1571.3333333333301</v>
      </c>
      <c r="K103" s="53">
        <f t="shared" si="7"/>
        <v>11290.93333333334</v>
      </c>
      <c r="L103" s="52">
        <v>0.16200000000000001</v>
      </c>
      <c r="M103" s="53">
        <v>663.63822818988103</v>
      </c>
      <c r="N103" s="53">
        <f t="shared" si="8"/>
        <v>669.11302399334318</v>
      </c>
      <c r="O103" s="53">
        <f t="shared" si="5"/>
        <v>-5.4747958034621433</v>
      </c>
      <c r="P103" s="53">
        <f t="shared" si="9"/>
        <v>29.973389089606695</v>
      </c>
      <c r="Q103" s="42"/>
    </row>
    <row r="104" spans="1:17" x14ac:dyDescent="0.25">
      <c r="A104" s="2"/>
      <c r="B104" s="2"/>
      <c r="C104" s="1"/>
      <c r="D104" s="59">
        <v>5</v>
      </c>
      <c r="E104" s="52">
        <v>1998.375</v>
      </c>
      <c r="F104" s="53">
        <v>600.69830850863798</v>
      </c>
      <c r="G104" s="54">
        <f t="shared" si="6"/>
        <v>4.3185591368769565</v>
      </c>
      <c r="H104" s="53">
        <v>14000</v>
      </c>
      <c r="I104" s="53">
        <v>1142.7419354838701</v>
      </c>
      <c r="J104" s="53">
        <v>1740.6451612903199</v>
      </c>
      <c r="K104" s="53">
        <f t="shared" si="7"/>
        <v>11116.61290322581</v>
      </c>
      <c r="L104" s="52">
        <v>0.03</v>
      </c>
      <c r="M104" s="53">
        <v>675.01275911186497</v>
      </c>
      <c r="N104" s="53">
        <f t="shared" si="8"/>
        <v>672.03175015283625</v>
      </c>
      <c r="O104" s="53">
        <f t="shared" si="5"/>
        <v>2.9810089590287134</v>
      </c>
      <c r="P104" s="53">
        <f t="shared" si="9"/>
        <v>8.8864144138094545</v>
      </c>
      <c r="Q104" s="42"/>
    </row>
    <row r="105" spans="1:17" x14ac:dyDescent="0.25">
      <c r="A105" s="2"/>
      <c r="B105" s="2"/>
      <c r="C105" s="1"/>
      <c r="D105" s="59">
        <v>6</v>
      </c>
      <c r="E105" s="52">
        <v>1998.458333</v>
      </c>
      <c r="F105" s="53">
        <v>596.09731122778896</v>
      </c>
      <c r="G105" s="54">
        <f t="shared" si="6"/>
        <v>-4.6009972808490147</v>
      </c>
      <c r="H105" s="53">
        <v>14376.666666666701</v>
      </c>
      <c r="I105" s="53">
        <v>1161.6666666666699</v>
      </c>
      <c r="J105" s="53">
        <v>1868</v>
      </c>
      <c r="K105" s="53">
        <f t="shared" si="7"/>
        <v>11347.000000000031</v>
      </c>
      <c r="L105" s="52">
        <v>0</v>
      </c>
      <c r="M105" s="53">
        <v>672.37408240025104</v>
      </c>
      <c r="N105" s="53">
        <f t="shared" si="8"/>
        <v>671.84933920960202</v>
      </c>
      <c r="O105" s="53">
        <f t="shared" si="5"/>
        <v>0.5247431906490192</v>
      </c>
      <c r="P105" s="53">
        <f t="shared" si="9"/>
        <v>0.27535541613251291</v>
      </c>
      <c r="Q105" s="42"/>
    </row>
    <row r="106" spans="1:17" x14ac:dyDescent="0.25">
      <c r="A106" s="2"/>
      <c r="B106" s="2"/>
      <c r="C106" s="1"/>
      <c r="D106" s="59">
        <v>7</v>
      </c>
      <c r="E106" s="52">
        <v>1998.541667</v>
      </c>
      <c r="F106" s="53">
        <v>591.14931004991399</v>
      </c>
      <c r="G106" s="54">
        <f t="shared" si="6"/>
        <v>-4.9480011778749713</v>
      </c>
      <c r="H106" s="53">
        <v>15151.6129032258</v>
      </c>
      <c r="I106" s="53">
        <v>1253.41935483871</v>
      </c>
      <c r="J106" s="53">
        <v>1916.1290322580601</v>
      </c>
      <c r="K106" s="53">
        <f t="shared" si="7"/>
        <v>11982.064516129029</v>
      </c>
      <c r="L106" s="52">
        <v>0.25800000000000001</v>
      </c>
      <c r="M106" s="53">
        <v>657.90820381198</v>
      </c>
      <c r="N106" s="53">
        <f t="shared" si="8"/>
        <v>664.8655165602454</v>
      </c>
      <c r="O106" s="53">
        <f t="shared" si="5"/>
        <v>-6.9573127482653945</v>
      </c>
      <c r="P106" s="53">
        <f t="shared" si="9"/>
        <v>48.404200677176178</v>
      </c>
      <c r="Q106" s="42"/>
    </row>
    <row r="107" spans="1:17" x14ac:dyDescent="0.25">
      <c r="A107" s="2"/>
      <c r="B107" s="2"/>
      <c r="C107" s="1"/>
      <c r="D107" s="59">
        <v>8</v>
      </c>
      <c r="E107" s="52">
        <v>1998.625</v>
      </c>
      <c r="F107" s="53">
        <v>592.58056194638198</v>
      </c>
      <c r="G107" s="54">
        <f t="shared" si="6"/>
        <v>1.4312518964679839</v>
      </c>
      <c r="H107" s="53">
        <v>11837.7419354839</v>
      </c>
      <c r="I107" s="53">
        <v>1140.3225806451601</v>
      </c>
      <c r="J107" s="53">
        <v>1836.4516129032299</v>
      </c>
      <c r="K107" s="53">
        <f t="shared" si="7"/>
        <v>8860.9677419355103</v>
      </c>
      <c r="L107" s="52">
        <v>0.42200000000000004</v>
      </c>
      <c r="M107" s="53">
        <v>681.58152417336601</v>
      </c>
      <c r="N107" s="53">
        <f t="shared" si="8"/>
        <v>682.88607415306808</v>
      </c>
      <c r="O107" s="53">
        <f t="shared" si="5"/>
        <v>-1.3045499797020739</v>
      </c>
      <c r="P107" s="53">
        <f t="shared" si="9"/>
        <v>1.7018506495406813</v>
      </c>
      <c r="Q107" s="42"/>
    </row>
    <row r="108" spans="1:17" x14ac:dyDescent="0.25">
      <c r="A108" s="2"/>
      <c r="B108" s="2"/>
      <c r="C108" s="1"/>
      <c r="D108" s="59">
        <v>9</v>
      </c>
      <c r="E108" s="52">
        <v>1998.708333</v>
      </c>
      <c r="F108" s="53">
        <v>583.25521104766904</v>
      </c>
      <c r="G108" s="54">
        <f t="shared" si="6"/>
        <v>-9.3253508987129408</v>
      </c>
      <c r="H108" s="53">
        <v>14014.666666666701</v>
      </c>
      <c r="I108" s="53">
        <v>724.7</v>
      </c>
      <c r="J108" s="53">
        <v>1319.2</v>
      </c>
      <c r="K108" s="53">
        <f t="shared" si="7"/>
        <v>11970.766666666699</v>
      </c>
      <c r="L108" s="52">
        <v>1.3340000000000001</v>
      </c>
      <c r="M108" s="53">
        <v>650.34706643616505</v>
      </c>
      <c r="N108" s="53">
        <f t="shared" si="8"/>
        <v>654.80612433399926</v>
      </c>
      <c r="O108" s="53">
        <f t="shared" si="5"/>
        <v>-4.4590578978342137</v>
      </c>
      <c r="P108" s="53">
        <f t="shared" si="9"/>
        <v>19.883197336237679</v>
      </c>
      <c r="Q108" s="42"/>
    </row>
    <row r="109" spans="1:17" x14ac:dyDescent="0.25">
      <c r="A109" s="2"/>
      <c r="B109" s="2"/>
      <c r="C109" s="1"/>
      <c r="D109" s="59">
        <v>10</v>
      </c>
      <c r="E109" s="52">
        <v>1998.791667</v>
      </c>
      <c r="F109" s="53">
        <v>583.74052059071801</v>
      </c>
      <c r="G109" s="54">
        <f t="shared" si="6"/>
        <v>0.48530954304897023</v>
      </c>
      <c r="H109" s="53">
        <v>10761.2903225806</v>
      </c>
      <c r="I109" s="53">
        <v>697.64516129032302</v>
      </c>
      <c r="J109" s="53">
        <v>1159.1290322580601</v>
      </c>
      <c r="K109" s="53">
        <f t="shared" si="7"/>
        <v>8904.5161290322158</v>
      </c>
      <c r="L109" s="52">
        <v>7.5999999999999984E-2</v>
      </c>
      <c r="M109" s="53">
        <v>667.48544860327399</v>
      </c>
      <c r="N109" s="53">
        <f t="shared" si="8"/>
        <v>670.52617613139887</v>
      </c>
      <c r="O109" s="53">
        <f t="shared" si="5"/>
        <v>-3.0407275281248758</v>
      </c>
      <c r="P109" s="53">
        <f t="shared" si="9"/>
        <v>9.246023900296418</v>
      </c>
      <c r="Q109" s="42"/>
    </row>
    <row r="110" spans="1:17" x14ac:dyDescent="0.25">
      <c r="A110" s="2"/>
      <c r="B110" s="2"/>
      <c r="C110" s="1"/>
      <c r="D110" s="59">
        <v>11</v>
      </c>
      <c r="E110" s="52">
        <v>1998.875</v>
      </c>
      <c r="F110" s="53">
        <v>588.773194931067</v>
      </c>
      <c r="G110" s="54">
        <f t="shared" si="6"/>
        <v>5.03267434034899</v>
      </c>
      <c r="H110" s="53">
        <v>11791</v>
      </c>
      <c r="I110" s="53">
        <v>424.36666666666702</v>
      </c>
      <c r="J110" s="53">
        <v>824</v>
      </c>
      <c r="K110" s="53">
        <f t="shared" si="7"/>
        <v>10542.633333333333</v>
      </c>
      <c r="L110" s="52">
        <v>0.18000000000000002</v>
      </c>
      <c r="M110" s="53">
        <v>661.23112922944995</v>
      </c>
      <c r="N110" s="53">
        <f t="shared" si="8"/>
        <v>657.01904903530794</v>
      </c>
      <c r="O110" s="53">
        <f t="shared" si="5"/>
        <v>4.2120801941420041</v>
      </c>
      <c r="P110" s="53">
        <f t="shared" si="9"/>
        <v>17.741619561883343</v>
      </c>
      <c r="Q110" s="42"/>
    </row>
    <row r="111" spans="1:17" x14ac:dyDescent="0.25">
      <c r="A111" s="2"/>
      <c r="B111" s="2"/>
      <c r="C111" s="1"/>
      <c r="D111" s="59">
        <v>12</v>
      </c>
      <c r="E111" s="52">
        <v>1998.958333</v>
      </c>
      <c r="F111" s="53">
        <v>579.888502327271</v>
      </c>
      <c r="G111" s="54">
        <f t="shared" si="6"/>
        <v>-8.8846926037959975</v>
      </c>
      <c r="H111" s="53">
        <v>16480.6451612903</v>
      </c>
      <c r="I111" s="53">
        <v>511.41935483870998</v>
      </c>
      <c r="J111" s="53">
        <v>778.90322580645204</v>
      </c>
      <c r="K111" s="53">
        <f t="shared" si="7"/>
        <v>15190.322580645137</v>
      </c>
      <c r="L111" s="52">
        <v>9.7500000000000003E-2</v>
      </c>
      <c r="M111" s="53">
        <v>630.14455567297296</v>
      </c>
      <c r="N111" s="53">
        <f t="shared" si="8"/>
        <v>632.68650819727713</v>
      </c>
      <c r="O111" s="53">
        <f t="shared" si="5"/>
        <v>-2.541952524304179</v>
      </c>
      <c r="P111" s="53">
        <f t="shared" si="9"/>
        <v>6.4615226358163875</v>
      </c>
      <c r="Q111" s="42"/>
    </row>
    <row r="112" spans="1:17" x14ac:dyDescent="0.25">
      <c r="A112" s="2"/>
      <c r="B112" s="2"/>
      <c r="C112" s="1"/>
      <c r="D112" s="59">
        <v>1</v>
      </c>
      <c r="E112" s="52">
        <v>1999.041667</v>
      </c>
      <c r="F112" s="53">
        <v>575.17444757928797</v>
      </c>
      <c r="G112" s="54">
        <f t="shared" si="6"/>
        <v>-4.7140547479830275</v>
      </c>
      <c r="H112" s="53">
        <v>9685.4838709677406</v>
      </c>
      <c r="I112" s="53">
        <v>370.87096774193498</v>
      </c>
      <c r="J112" s="53">
        <v>617.58064516129002</v>
      </c>
      <c r="K112" s="53">
        <f t="shared" si="7"/>
        <v>8697.0322580645152</v>
      </c>
      <c r="L112" s="52">
        <v>7.8E-2</v>
      </c>
      <c r="M112" s="53">
        <v>669.81638674470696</v>
      </c>
      <c r="N112" s="53">
        <f t="shared" si="8"/>
        <v>662.43257067150785</v>
      </c>
      <c r="O112" s="53">
        <f t="shared" si="5"/>
        <v>7.3838160731991138</v>
      </c>
      <c r="P112" s="53">
        <f t="shared" si="9"/>
        <v>54.520739802833582</v>
      </c>
      <c r="Q112" s="42"/>
    </row>
    <row r="113" spans="1:17" x14ac:dyDescent="0.25">
      <c r="A113" s="2"/>
      <c r="B113" s="2"/>
      <c r="C113" s="1"/>
      <c r="D113" s="59">
        <v>2</v>
      </c>
      <c r="E113" s="52">
        <v>1999.125</v>
      </c>
      <c r="F113" s="53">
        <v>574.24060313161704</v>
      </c>
      <c r="G113" s="54">
        <f t="shared" si="6"/>
        <v>-0.93384444767093555</v>
      </c>
      <c r="H113" s="53">
        <v>8587.8571428571395</v>
      </c>
      <c r="I113" s="53">
        <v>602.71428571428601</v>
      </c>
      <c r="J113" s="53">
        <v>1024.67857142857</v>
      </c>
      <c r="K113" s="53">
        <f t="shared" si="7"/>
        <v>6960.4642857142835</v>
      </c>
      <c r="L113" s="52">
        <v>0.42000000000000004</v>
      </c>
      <c r="M113" s="53">
        <v>693.60633036526997</v>
      </c>
      <c r="N113" s="53">
        <f t="shared" si="8"/>
        <v>682.50329877982483</v>
      </c>
      <c r="O113" s="53">
        <f t="shared" si="5"/>
        <v>11.103031585445137</v>
      </c>
      <c r="P113" s="53">
        <f t="shared" si="9"/>
        <v>123.27731038739236</v>
      </c>
      <c r="Q113" s="42"/>
    </row>
    <row r="114" spans="1:17" x14ac:dyDescent="0.25">
      <c r="A114" s="2"/>
      <c r="B114" s="2"/>
      <c r="C114" s="1"/>
      <c r="D114" s="59">
        <v>3</v>
      </c>
      <c r="E114" s="52">
        <v>1999.208333</v>
      </c>
      <c r="F114" s="53">
        <v>570.74394195647699</v>
      </c>
      <c r="G114" s="54">
        <f t="shared" si="6"/>
        <v>-3.4966611751400478</v>
      </c>
      <c r="H114" s="53">
        <v>11270</v>
      </c>
      <c r="I114" s="53">
        <v>955.322580645161</v>
      </c>
      <c r="J114" s="53">
        <v>1219.3548387096801</v>
      </c>
      <c r="K114" s="53">
        <f t="shared" si="7"/>
        <v>9095.3225806451592</v>
      </c>
      <c r="L114" s="52">
        <v>0</v>
      </c>
      <c r="M114" s="53">
        <v>678.46598034617205</v>
      </c>
      <c r="N114" s="53">
        <f t="shared" si="8"/>
        <v>661.63710825607609</v>
      </c>
      <c r="O114" s="53">
        <f t="shared" si="5"/>
        <v>16.828872090095956</v>
      </c>
      <c r="P114" s="53">
        <f t="shared" si="9"/>
        <v>283.21093582481063</v>
      </c>
      <c r="Q114" s="42"/>
    </row>
    <row r="115" spans="1:17" x14ac:dyDescent="0.25">
      <c r="A115" s="2"/>
      <c r="B115" s="2"/>
      <c r="C115" s="1"/>
      <c r="D115" s="59">
        <v>4</v>
      </c>
      <c r="E115" s="52">
        <v>1999.291667</v>
      </c>
      <c r="F115" s="53">
        <v>580.48662927656699</v>
      </c>
      <c r="G115" s="54">
        <f t="shared" si="6"/>
        <v>9.742687320089999</v>
      </c>
      <c r="H115" s="53">
        <v>12337</v>
      </c>
      <c r="I115" s="53">
        <v>848.83333333333303</v>
      </c>
      <c r="J115" s="53">
        <v>1272.63333333333</v>
      </c>
      <c r="K115" s="53">
        <f t="shared" si="7"/>
        <v>10215.533333333338</v>
      </c>
      <c r="L115" s="52">
        <v>0.71400000000000008</v>
      </c>
      <c r="M115" s="53">
        <v>671.780426115757</v>
      </c>
      <c r="N115" s="53">
        <f t="shared" si="8"/>
        <v>654.23586882074335</v>
      </c>
      <c r="O115" s="53">
        <f t="shared" si="5"/>
        <v>17.544557295013647</v>
      </c>
      <c r="P115" s="53">
        <f t="shared" si="9"/>
        <v>307.81149067801658</v>
      </c>
      <c r="Q115" s="42"/>
    </row>
    <row r="116" spans="1:17" x14ac:dyDescent="0.25">
      <c r="A116" s="2"/>
      <c r="B116" s="2"/>
      <c r="C116" s="1"/>
      <c r="D116" s="59">
        <v>5</v>
      </c>
      <c r="E116" s="52">
        <v>1999.375</v>
      </c>
      <c r="F116" s="53">
        <v>578.21701022219997</v>
      </c>
      <c r="G116" s="54">
        <f t="shared" si="6"/>
        <v>-2.2696190543670127</v>
      </c>
      <c r="H116" s="53">
        <v>13432.2580645161</v>
      </c>
      <c r="I116" s="53">
        <v>1112.4838709677399</v>
      </c>
      <c r="J116" s="53">
        <v>1653.5483870967701</v>
      </c>
      <c r="K116" s="53">
        <f t="shared" si="7"/>
        <v>10666.225806451588</v>
      </c>
      <c r="L116" s="52">
        <v>1.2E-2</v>
      </c>
      <c r="M116" s="53">
        <v>667.792930198509</v>
      </c>
      <c r="N116" s="53">
        <f t="shared" si="8"/>
        <v>658.55758481296766</v>
      </c>
      <c r="O116" s="53">
        <f t="shared" si="5"/>
        <v>9.2353453855413363</v>
      </c>
      <c r="P116" s="53">
        <f t="shared" si="9"/>
        <v>85.291604390239655</v>
      </c>
      <c r="Q116" s="42"/>
    </row>
    <row r="117" spans="1:17" x14ac:dyDescent="0.25">
      <c r="A117" s="2"/>
      <c r="B117" s="2"/>
      <c r="C117" s="1"/>
      <c r="D117" s="59">
        <v>6</v>
      </c>
      <c r="E117" s="52">
        <v>1999.458333</v>
      </c>
      <c r="F117" s="53">
        <v>565.301485090357</v>
      </c>
      <c r="G117" s="54">
        <f t="shared" si="6"/>
        <v>-12.915525131842969</v>
      </c>
      <c r="H117" s="53">
        <v>14061.333333333299</v>
      </c>
      <c r="I117" s="53">
        <v>1158.3333333333301</v>
      </c>
      <c r="J117" s="53">
        <v>1744.3333333333301</v>
      </c>
      <c r="K117" s="53">
        <f t="shared" si="7"/>
        <v>11158.666666666639</v>
      </c>
      <c r="L117" s="52">
        <v>0.16199999999999998</v>
      </c>
      <c r="M117" s="53">
        <v>663.74989999833394</v>
      </c>
      <c r="N117" s="53">
        <f t="shared" si="8"/>
        <v>650.4086208489457</v>
      </c>
      <c r="O117" s="53">
        <f t="shared" si="5"/>
        <v>13.341279149388242</v>
      </c>
      <c r="P117" s="53">
        <f t="shared" si="9"/>
        <v>177.98972934190147</v>
      </c>
      <c r="Q117" s="42"/>
    </row>
    <row r="118" spans="1:17" x14ac:dyDescent="0.25">
      <c r="A118" s="2"/>
      <c r="B118" s="2"/>
      <c r="C118" s="1"/>
      <c r="D118" s="59">
        <v>7</v>
      </c>
      <c r="E118" s="52">
        <v>1999.541667</v>
      </c>
      <c r="F118" s="53">
        <v>574.85140381107203</v>
      </c>
      <c r="G118" s="54">
        <f t="shared" si="6"/>
        <v>9.5499187207150271</v>
      </c>
      <c r="H118" s="53">
        <v>13335.483870967701</v>
      </c>
      <c r="I118" s="53">
        <v>1071.22580645161</v>
      </c>
      <c r="J118" s="53">
        <v>1771.2903225806499</v>
      </c>
      <c r="K118" s="53">
        <f t="shared" si="7"/>
        <v>10492.967741935441</v>
      </c>
      <c r="L118" s="52">
        <v>0.64200000000000013</v>
      </c>
      <c r="M118" s="53">
        <v>663.34035349957799</v>
      </c>
      <c r="N118" s="53">
        <f t="shared" si="8"/>
        <v>651.38885731326832</v>
      </c>
      <c r="O118" s="53">
        <f t="shared" si="5"/>
        <v>11.951496186309669</v>
      </c>
      <c r="P118" s="53">
        <f t="shared" si="9"/>
        <v>142.83826109137456</v>
      </c>
      <c r="Q118" s="42"/>
    </row>
    <row r="119" spans="1:17" x14ac:dyDescent="0.25">
      <c r="A119" s="2"/>
      <c r="B119" s="2"/>
      <c r="C119" s="1"/>
      <c r="D119" s="59">
        <v>8</v>
      </c>
      <c r="E119" s="52">
        <v>1999.625</v>
      </c>
      <c r="F119" s="53">
        <v>560.52073554638503</v>
      </c>
      <c r="G119" s="54">
        <f t="shared" si="6"/>
        <v>-14.330668264687006</v>
      </c>
      <c r="H119" s="53">
        <v>11336.774193548399</v>
      </c>
      <c r="I119" s="53">
        <v>1101.1935483871</v>
      </c>
      <c r="J119" s="53">
        <v>1796.4516129032299</v>
      </c>
      <c r="K119" s="53">
        <f t="shared" si="7"/>
        <v>8439.129032258068</v>
      </c>
      <c r="L119" s="52">
        <v>0.188</v>
      </c>
      <c r="M119" s="53">
        <v>677.95438111218004</v>
      </c>
      <c r="N119" s="53">
        <f t="shared" si="8"/>
        <v>668.97220274451911</v>
      </c>
      <c r="O119" s="53">
        <f t="shared" si="5"/>
        <v>8.9821783676609357</v>
      </c>
      <c r="P119" s="53">
        <f t="shared" si="9"/>
        <v>80.679528228476073</v>
      </c>
      <c r="Q119" s="42"/>
    </row>
    <row r="120" spans="1:17" x14ac:dyDescent="0.25">
      <c r="A120" s="2"/>
      <c r="B120" s="2"/>
      <c r="C120" s="1"/>
      <c r="D120" s="59">
        <v>9</v>
      </c>
      <c r="E120" s="52">
        <v>1999.708333</v>
      </c>
      <c r="F120" s="53">
        <v>543.62834313056499</v>
      </c>
      <c r="G120" s="54">
        <f t="shared" si="6"/>
        <v>-16.892392415820041</v>
      </c>
      <c r="H120" s="53">
        <v>13378.666666666701</v>
      </c>
      <c r="I120" s="53">
        <v>786.56666666666695</v>
      </c>
      <c r="J120" s="53">
        <v>1403.2666666666701</v>
      </c>
      <c r="K120" s="53">
        <f t="shared" si="7"/>
        <v>11188.833333333363</v>
      </c>
      <c r="L120" s="52">
        <v>0.54600000000000004</v>
      </c>
      <c r="M120" s="53">
        <v>644.89727718669099</v>
      </c>
      <c r="N120" s="53">
        <f t="shared" si="8"/>
        <v>628.89027168098085</v>
      </c>
      <c r="O120" s="53">
        <f t="shared" si="5"/>
        <v>16.00700550571014</v>
      </c>
      <c r="P120" s="53">
        <f t="shared" si="9"/>
        <v>256.22422525983472</v>
      </c>
      <c r="Q120" s="42"/>
    </row>
    <row r="121" spans="1:17" x14ac:dyDescent="0.25">
      <c r="A121" s="2"/>
      <c r="B121" s="2"/>
      <c r="C121" s="1"/>
      <c r="D121" s="59">
        <v>10</v>
      </c>
      <c r="E121" s="52">
        <v>1999.791667</v>
      </c>
      <c r="F121" s="53">
        <v>560.27298873501297</v>
      </c>
      <c r="G121" s="54">
        <f t="shared" si="6"/>
        <v>16.644645604447987</v>
      </c>
      <c r="H121" s="53">
        <v>13954.8387096774</v>
      </c>
      <c r="I121" s="53">
        <v>686.41935483870998</v>
      </c>
      <c r="J121" s="53">
        <v>1142.6774193548399</v>
      </c>
      <c r="K121" s="53">
        <f t="shared" si="7"/>
        <v>12125.741935483849</v>
      </c>
      <c r="L121" s="52">
        <v>0</v>
      </c>
      <c r="M121" s="53">
        <v>627.75376717315999</v>
      </c>
      <c r="N121" s="53">
        <f t="shared" si="8"/>
        <v>618.74992517364205</v>
      </c>
      <c r="O121" s="53">
        <f t="shared" si="5"/>
        <v>9.0038419995179311</v>
      </c>
      <c r="P121" s="53">
        <f t="shared" si="9"/>
        <v>81.069170752283057</v>
      </c>
      <c r="Q121" s="42"/>
    </row>
    <row r="122" spans="1:17" x14ac:dyDescent="0.25">
      <c r="A122" s="2"/>
      <c r="B122" s="2"/>
      <c r="C122" s="1"/>
      <c r="D122" s="59">
        <v>11</v>
      </c>
      <c r="E122" s="52">
        <v>1999.875</v>
      </c>
      <c r="F122" s="53">
        <v>566.86711298305602</v>
      </c>
      <c r="G122" s="54">
        <f t="shared" si="6"/>
        <v>6.5941242480430446</v>
      </c>
      <c r="H122" s="53">
        <v>10365</v>
      </c>
      <c r="I122" s="53">
        <v>482.9</v>
      </c>
      <c r="J122" s="53">
        <v>937.4</v>
      </c>
      <c r="K122" s="53">
        <f t="shared" si="7"/>
        <v>8944.7000000000007</v>
      </c>
      <c r="L122" s="52">
        <v>0</v>
      </c>
      <c r="M122" s="53">
        <v>669.09008550559304</v>
      </c>
      <c r="N122" s="53">
        <f t="shared" si="8"/>
        <v>649.94748424886575</v>
      </c>
      <c r="O122" s="53">
        <f t="shared" si="5"/>
        <v>19.142601256727289</v>
      </c>
      <c r="P122" s="53">
        <f t="shared" si="9"/>
        <v>366.43918287405717</v>
      </c>
      <c r="Q122" s="42"/>
    </row>
    <row r="123" spans="1:17" x14ac:dyDescent="0.25">
      <c r="A123" s="2"/>
      <c r="B123" s="2"/>
      <c r="C123" s="1"/>
      <c r="D123" s="59">
        <v>12</v>
      </c>
      <c r="E123" s="52">
        <v>1999.958333</v>
      </c>
      <c r="F123" s="53">
        <v>567.593293277974</v>
      </c>
      <c r="G123" s="54">
        <f t="shared" si="6"/>
        <v>0.72618029491798097</v>
      </c>
      <c r="H123" s="53">
        <v>6553.8709677419401</v>
      </c>
      <c r="I123" s="53">
        <v>518.48387096774195</v>
      </c>
      <c r="J123" s="53">
        <v>956.64516129032302</v>
      </c>
      <c r="K123" s="53">
        <f t="shared" si="7"/>
        <v>5078.7419354838757</v>
      </c>
      <c r="L123" s="52">
        <v>0</v>
      </c>
      <c r="M123" s="53">
        <v>712.82117797174999</v>
      </c>
      <c r="N123" s="53">
        <f t="shared" si="8"/>
        <v>705.67516395237749</v>
      </c>
      <c r="O123" s="53">
        <f t="shared" si="5"/>
        <v>7.146014019372501</v>
      </c>
      <c r="P123" s="53">
        <f t="shared" si="9"/>
        <v>51.065516365068326</v>
      </c>
      <c r="Q123" s="42"/>
    </row>
    <row r="124" spans="1:17" x14ac:dyDescent="0.25">
      <c r="A124" s="2"/>
      <c r="B124" s="2"/>
      <c r="C124" s="1"/>
      <c r="D124" s="59">
        <v>1</v>
      </c>
      <c r="E124" s="52">
        <v>2000.041667</v>
      </c>
      <c r="F124" s="53">
        <v>575.24322012206596</v>
      </c>
      <c r="G124" s="54">
        <f t="shared" si="6"/>
        <v>7.649926844091965</v>
      </c>
      <c r="H124" s="53">
        <v>6819.6774193548399</v>
      </c>
      <c r="I124" s="53">
        <v>376.90322580645199</v>
      </c>
      <c r="J124" s="53">
        <v>648.38709677419399</v>
      </c>
      <c r="K124" s="53">
        <f t="shared" si="7"/>
        <v>5794.3870967741941</v>
      </c>
      <c r="L124" s="52">
        <v>0</v>
      </c>
      <c r="M124" s="53">
        <v>698.74616733297205</v>
      </c>
      <c r="N124" s="53">
        <f t="shared" si="8"/>
        <v>692.85567304008919</v>
      </c>
      <c r="O124" s="53">
        <f t="shared" si="5"/>
        <v>5.8904942928828632</v>
      </c>
      <c r="P124" s="53">
        <f t="shared" si="9"/>
        <v>34.697923014485582</v>
      </c>
      <c r="Q124" s="42"/>
    </row>
    <row r="125" spans="1:17" x14ac:dyDescent="0.25">
      <c r="A125" s="2"/>
      <c r="B125" s="2"/>
      <c r="C125" s="1"/>
      <c r="D125" s="59">
        <v>2</v>
      </c>
      <c r="E125" s="52">
        <v>2000.125</v>
      </c>
      <c r="F125" s="53">
        <v>562.68286036798702</v>
      </c>
      <c r="G125" s="54">
        <f t="shared" si="6"/>
        <v>-12.560359754078945</v>
      </c>
      <c r="H125" s="53">
        <v>9123.1034482758605</v>
      </c>
      <c r="I125" s="53">
        <v>657.27586206896501</v>
      </c>
      <c r="J125" s="53">
        <v>1070.3793103448299</v>
      </c>
      <c r="K125" s="53">
        <f t="shared" si="7"/>
        <v>7395.4482758620652</v>
      </c>
      <c r="L125" s="52">
        <v>0.27999999999999997</v>
      </c>
      <c r="M125" s="53">
        <v>667.87270197261398</v>
      </c>
      <c r="N125" s="53">
        <f t="shared" si="8"/>
        <v>674.14917895380506</v>
      </c>
      <c r="O125" s="53">
        <f t="shared" si="5"/>
        <v>-6.276476981191081</v>
      </c>
      <c r="P125" s="53">
        <f t="shared" si="9"/>
        <v>39.394163295421507</v>
      </c>
      <c r="Q125" s="42"/>
    </row>
    <row r="126" spans="1:17" x14ac:dyDescent="0.25">
      <c r="A126" s="2"/>
      <c r="B126" s="2"/>
      <c r="C126" s="1"/>
      <c r="D126" s="59">
        <v>3</v>
      </c>
      <c r="E126" s="52">
        <v>2000.208333</v>
      </c>
      <c r="F126" s="53">
        <v>568.18478451059696</v>
      </c>
      <c r="G126" s="54">
        <f t="shared" si="6"/>
        <v>5.501924142609937</v>
      </c>
      <c r="H126" s="53">
        <v>11593.870967741899</v>
      </c>
      <c r="I126" s="53">
        <v>849.80645161290295</v>
      </c>
      <c r="J126" s="53">
        <v>1280.2580645161299</v>
      </c>
      <c r="K126" s="53">
        <f t="shared" si="7"/>
        <v>9463.8064516128652</v>
      </c>
      <c r="L126" s="52">
        <v>0.41799999999999998</v>
      </c>
      <c r="M126" s="53">
        <v>648.55111556349198</v>
      </c>
      <c r="N126" s="53">
        <f t="shared" si="8"/>
        <v>651.59722960701447</v>
      </c>
      <c r="O126" s="53">
        <f t="shared" si="5"/>
        <v>-3.0461140435224934</v>
      </c>
      <c r="P126" s="53">
        <f t="shared" si="9"/>
        <v>9.2788107661449555</v>
      </c>
      <c r="Q126" s="42"/>
    </row>
    <row r="127" spans="1:17" x14ac:dyDescent="0.25">
      <c r="A127" s="2"/>
      <c r="B127" s="2"/>
      <c r="C127" s="1"/>
      <c r="D127" s="59">
        <v>4</v>
      </c>
      <c r="E127" s="52">
        <v>2000.291667</v>
      </c>
      <c r="F127" s="53">
        <v>570.60613867786503</v>
      </c>
      <c r="G127" s="54">
        <f t="shared" si="6"/>
        <v>2.4213541672680776</v>
      </c>
      <c r="H127" s="53">
        <v>14613.333333333299</v>
      </c>
      <c r="I127" s="53">
        <v>971.83333333333303</v>
      </c>
      <c r="J127" s="53">
        <v>1671.3333333333301</v>
      </c>
      <c r="K127" s="53">
        <f t="shared" si="7"/>
        <v>11970.166666666637</v>
      </c>
      <c r="L127" s="52">
        <v>4.0000000000000001E-3</v>
      </c>
      <c r="M127" s="53">
        <v>627.16034971560202</v>
      </c>
      <c r="N127" s="53">
        <f t="shared" si="8"/>
        <v>640.89052965258634</v>
      </c>
      <c r="O127" s="53">
        <f t="shared" si="5"/>
        <v>-13.730179936984314</v>
      </c>
      <c r="P127" s="53">
        <f t="shared" si="9"/>
        <v>188.51784110196658</v>
      </c>
      <c r="Q127" s="42"/>
    </row>
    <row r="128" spans="1:17" x14ac:dyDescent="0.25">
      <c r="A128" s="2"/>
      <c r="B128" s="2"/>
      <c r="C128" s="1"/>
      <c r="D128" s="59">
        <v>5</v>
      </c>
      <c r="E128" s="52">
        <v>2000.375</v>
      </c>
      <c r="F128" s="53">
        <v>564.97542146984802</v>
      </c>
      <c r="G128" s="54">
        <f t="shared" si="6"/>
        <v>-5.6307172080170176</v>
      </c>
      <c r="H128" s="53">
        <v>14174.1935483871</v>
      </c>
      <c r="I128" s="53">
        <v>1216.3548387096801</v>
      </c>
      <c r="J128" s="53">
        <v>1846.1290322580601</v>
      </c>
      <c r="K128" s="53">
        <f t="shared" si="7"/>
        <v>11111.70967741936</v>
      </c>
      <c r="L128" s="52">
        <v>0</v>
      </c>
      <c r="M128" s="53">
        <v>649.69689695294505</v>
      </c>
      <c r="N128" s="53">
        <f t="shared" si="8"/>
        <v>647.68895613327595</v>
      </c>
      <c r="O128" s="53">
        <f t="shared" si="5"/>
        <v>2.007940819669102</v>
      </c>
      <c r="P128" s="53">
        <f t="shared" si="9"/>
        <v>4.0318263352934247</v>
      </c>
      <c r="Q128" s="42"/>
    </row>
    <row r="129" spans="1:17" x14ac:dyDescent="0.25">
      <c r="A129" s="2"/>
      <c r="B129" s="2"/>
      <c r="C129" s="1"/>
      <c r="D129" s="59">
        <v>6</v>
      </c>
      <c r="E129" s="52">
        <v>2000.458333</v>
      </c>
      <c r="F129" s="53">
        <v>564.61003646470795</v>
      </c>
      <c r="G129" s="54">
        <f t="shared" si="6"/>
        <v>-0.36538500514006955</v>
      </c>
      <c r="H129" s="53">
        <v>13803.333333333299</v>
      </c>
      <c r="I129" s="53">
        <v>1273</v>
      </c>
      <c r="J129" s="53">
        <v>1946.3333333333301</v>
      </c>
      <c r="K129" s="53">
        <f t="shared" si="7"/>
        <v>10583.999999999969</v>
      </c>
      <c r="L129" s="52">
        <v>0.22999999999999998</v>
      </c>
      <c r="M129" s="53">
        <v>660.85721929342196</v>
      </c>
      <c r="N129" s="53">
        <f t="shared" si="8"/>
        <v>649.21307494410826</v>
      </c>
      <c r="O129" s="53">
        <f t="shared" si="5"/>
        <v>11.644144349313706</v>
      </c>
      <c r="P129" s="53">
        <f t="shared" si="9"/>
        <v>135.58609762765431</v>
      </c>
      <c r="Q129" s="42"/>
    </row>
    <row r="130" spans="1:17" x14ac:dyDescent="0.25">
      <c r="A130" s="2"/>
      <c r="B130" s="2"/>
      <c r="C130" s="1"/>
      <c r="D130" s="59">
        <v>7</v>
      </c>
      <c r="E130" s="52">
        <v>2000.541667</v>
      </c>
      <c r="F130" s="53">
        <v>557.84546168918905</v>
      </c>
      <c r="G130" s="54">
        <f t="shared" si="6"/>
        <v>-6.764574775518895</v>
      </c>
      <c r="H130" s="53">
        <v>14209.677419354801</v>
      </c>
      <c r="I130" s="53">
        <v>1265.16129032258</v>
      </c>
      <c r="J130" s="53">
        <v>1926.77419354839</v>
      </c>
      <c r="K130" s="53">
        <f t="shared" si="7"/>
        <v>11017.741935483831</v>
      </c>
      <c r="L130" s="52">
        <v>0</v>
      </c>
      <c r="M130" s="53">
        <v>660.50692228446303</v>
      </c>
      <c r="N130" s="53">
        <f t="shared" si="8"/>
        <v>643.64527702003988</v>
      </c>
      <c r="O130" s="53">
        <f t="shared" si="5"/>
        <v>16.861645264423146</v>
      </c>
      <c r="P130" s="53">
        <f t="shared" si="9"/>
        <v>284.31508102324352</v>
      </c>
      <c r="Q130" s="42"/>
    </row>
    <row r="131" spans="1:17" x14ac:dyDescent="0.25">
      <c r="A131" s="2"/>
      <c r="B131" s="2"/>
      <c r="C131" s="1"/>
      <c r="D131" s="59">
        <v>8</v>
      </c>
      <c r="E131" s="52">
        <v>2000.625</v>
      </c>
      <c r="F131" s="53">
        <v>554.62012871316904</v>
      </c>
      <c r="G131" s="54">
        <f t="shared" si="6"/>
        <v>-3.2253329760200131</v>
      </c>
      <c r="H131" s="53">
        <v>11441.2903225806</v>
      </c>
      <c r="I131" s="53">
        <v>1227.58064516129</v>
      </c>
      <c r="J131" s="53">
        <v>1771.61290322581</v>
      </c>
      <c r="K131" s="53">
        <f t="shared" si="7"/>
        <v>8442.0967741935001</v>
      </c>
      <c r="L131" s="52">
        <v>0.27399999999999997</v>
      </c>
      <c r="M131" s="53">
        <v>680.16617570262997</v>
      </c>
      <c r="N131" s="53">
        <f t="shared" si="8"/>
        <v>659.37612530469187</v>
      </c>
      <c r="O131" s="53">
        <f t="shared" si="5"/>
        <v>20.790050397938103</v>
      </c>
      <c r="P131" s="53">
        <f t="shared" si="9"/>
        <v>432.22619554880629</v>
      </c>
      <c r="Q131" s="42"/>
    </row>
    <row r="132" spans="1:17" x14ac:dyDescent="0.25">
      <c r="A132" s="2"/>
      <c r="B132" s="2"/>
      <c r="C132" s="1"/>
      <c r="D132" s="59">
        <v>9</v>
      </c>
      <c r="E132" s="52">
        <v>2000.708333</v>
      </c>
      <c r="F132" s="53">
        <v>552.67874803158099</v>
      </c>
      <c r="G132" s="54">
        <f t="shared" si="6"/>
        <v>-1.9413806815880434</v>
      </c>
      <c r="H132" s="53">
        <v>11233</v>
      </c>
      <c r="I132" s="53">
        <v>885.66666666666697</v>
      </c>
      <c r="J132" s="53">
        <v>1386</v>
      </c>
      <c r="K132" s="53">
        <f t="shared" si="7"/>
        <v>8961.3333333333321</v>
      </c>
      <c r="L132" s="52">
        <v>4.0000000000000001E-3</v>
      </c>
      <c r="M132" s="53">
        <v>672.21096161122102</v>
      </c>
      <c r="N132" s="53">
        <f t="shared" si="8"/>
        <v>647.59706556312483</v>
      </c>
      <c r="O132" s="53">
        <f t="shared" ref="O132:O195" si="10">M132-N132</f>
        <v>24.613896048096194</v>
      </c>
      <c r="P132" s="53">
        <f t="shared" si="9"/>
        <v>605.84387866648547</v>
      </c>
      <c r="Q132" s="42"/>
    </row>
    <row r="133" spans="1:17" x14ac:dyDescent="0.25">
      <c r="A133" s="2"/>
      <c r="B133" s="2"/>
      <c r="C133" s="1"/>
      <c r="D133" s="59">
        <v>10</v>
      </c>
      <c r="E133" s="52">
        <v>2000.791667</v>
      </c>
      <c r="F133" s="53">
        <v>559.49697112438798</v>
      </c>
      <c r="G133" s="54">
        <f t="shared" ref="G133:G196" si="11">(F133-F132)</f>
        <v>6.8182230928069885</v>
      </c>
      <c r="H133" s="53">
        <v>9361.9354838709696</v>
      </c>
      <c r="I133" s="53">
        <v>593</v>
      </c>
      <c r="J133" s="53">
        <v>1094.4516129032299</v>
      </c>
      <c r="K133" s="53">
        <f t="shared" ref="K133:K196" si="12">H133-I133-J133</f>
        <v>7674.4838709677397</v>
      </c>
      <c r="L133" s="52">
        <v>0.45999999999999996</v>
      </c>
      <c r="M133" s="53">
        <v>666.47039903683799</v>
      </c>
      <c r="N133" s="53">
        <f t="shared" ref="N133:N196" si="13">((F133*K133 + $C$6*627*$C$5*(I133+J133) + $C$9*$C$8*($C$7-K133)+$C$12*IF(L133&gt;$C$10,$C$11*(L133-$C$10),0)) / ($C$4*K133+$C$5*(I133+J133)+$C$8*($C$7-K133)+IF(L133&gt;$C$10,$C$11*(L133-$C$10),0))  - $C$13*G133)+ IF(E133&lt;2008.3,$C$14,0)</f>
        <v>658.30021645285683</v>
      </c>
      <c r="O133" s="53">
        <f t="shared" si="10"/>
        <v>8.170182583981159</v>
      </c>
      <c r="P133" s="53">
        <f t="shared" ref="P133:P196" si="14">O133^2</f>
        <v>66.751883455589052</v>
      </c>
      <c r="Q133" s="42"/>
    </row>
    <row r="134" spans="1:17" x14ac:dyDescent="0.25">
      <c r="A134" s="2"/>
      <c r="B134" s="2"/>
      <c r="C134" s="1"/>
      <c r="D134" s="59">
        <v>11</v>
      </c>
      <c r="E134" s="52">
        <v>2000.875</v>
      </c>
      <c r="F134" s="53">
        <v>580.43141027673505</v>
      </c>
      <c r="G134" s="54">
        <f t="shared" si="11"/>
        <v>20.934439152347068</v>
      </c>
      <c r="H134" s="53">
        <v>7436.6666666666697</v>
      </c>
      <c r="I134" s="53">
        <v>464.3</v>
      </c>
      <c r="J134" s="53">
        <v>812.03333333333296</v>
      </c>
      <c r="K134" s="53">
        <f t="shared" si="12"/>
        <v>6160.3333333333367</v>
      </c>
      <c r="L134" s="52">
        <v>0</v>
      </c>
      <c r="M134" s="53">
        <v>680.95971710623701</v>
      </c>
      <c r="N134" s="53">
        <f t="shared" si="13"/>
        <v>685.79812757964692</v>
      </c>
      <c r="O134" s="53">
        <f t="shared" si="10"/>
        <v>-4.8384104734099083</v>
      </c>
      <c r="P134" s="53">
        <f t="shared" si="14"/>
        <v>23.410215909202691</v>
      </c>
      <c r="Q134" s="42"/>
    </row>
    <row r="135" spans="1:17" x14ac:dyDescent="0.25">
      <c r="A135" s="2"/>
      <c r="B135" s="2"/>
      <c r="C135" s="1"/>
      <c r="D135" s="59">
        <v>12</v>
      </c>
      <c r="E135" s="52">
        <v>2000.958333</v>
      </c>
      <c r="F135" s="53">
        <v>579.07717409195595</v>
      </c>
      <c r="G135" s="54">
        <f t="shared" si="11"/>
        <v>-1.3542361847790971</v>
      </c>
      <c r="H135" s="53">
        <v>6706.4516129032299</v>
      </c>
      <c r="I135" s="53">
        <v>476.61290322580601</v>
      </c>
      <c r="J135" s="53">
        <v>787.35483870967698</v>
      </c>
      <c r="K135" s="53">
        <f t="shared" si="12"/>
        <v>5442.483870967747</v>
      </c>
      <c r="L135" s="52">
        <v>0</v>
      </c>
      <c r="M135" s="53">
        <v>681.69729456874097</v>
      </c>
      <c r="N135" s="53">
        <f t="shared" si="13"/>
        <v>707.60394252167475</v>
      </c>
      <c r="O135" s="53">
        <f t="shared" si="10"/>
        <v>-25.906647952933781</v>
      </c>
      <c r="P135" s="53">
        <f t="shared" si="14"/>
        <v>671.1544081572481</v>
      </c>
      <c r="Q135" s="42"/>
    </row>
    <row r="136" spans="1:17" x14ac:dyDescent="0.25">
      <c r="A136" s="2"/>
      <c r="B136" s="2"/>
      <c r="C136" s="1"/>
      <c r="D136" s="59">
        <v>1</v>
      </c>
      <c r="E136" s="52">
        <v>2001.041667</v>
      </c>
      <c r="F136" s="53">
        <v>573.659749124972</v>
      </c>
      <c r="G136" s="54">
        <f t="shared" si="11"/>
        <v>-5.4174249669839583</v>
      </c>
      <c r="H136" s="53">
        <v>5599.3548387096798</v>
      </c>
      <c r="I136" s="53">
        <v>170.306451612903</v>
      </c>
      <c r="J136" s="53">
        <v>328.193548387097</v>
      </c>
      <c r="K136" s="53">
        <f t="shared" si="12"/>
        <v>5100.8548387096798</v>
      </c>
      <c r="L136" s="52">
        <v>1.4259999999999999</v>
      </c>
      <c r="M136" s="53">
        <v>692.79437952928902</v>
      </c>
      <c r="N136" s="53">
        <f t="shared" si="13"/>
        <v>708.48588185186031</v>
      </c>
      <c r="O136" s="53">
        <f t="shared" si="10"/>
        <v>-15.691502322571296</v>
      </c>
      <c r="P136" s="53">
        <f t="shared" si="14"/>
        <v>246.22324513926037</v>
      </c>
      <c r="Q136" s="42"/>
    </row>
    <row r="137" spans="1:17" x14ac:dyDescent="0.25">
      <c r="A137" s="2"/>
      <c r="B137" s="2"/>
      <c r="C137" s="1"/>
      <c r="D137" s="59">
        <v>2</v>
      </c>
      <c r="E137" s="52">
        <v>2001.125</v>
      </c>
      <c r="F137" s="53">
        <v>570.139882924007</v>
      </c>
      <c r="G137" s="54">
        <f t="shared" si="11"/>
        <v>-3.5198662009649979</v>
      </c>
      <c r="H137" s="53">
        <v>8504.6428571428605</v>
      </c>
      <c r="I137" s="53">
        <v>628.75</v>
      </c>
      <c r="J137" s="53">
        <v>1030.5</v>
      </c>
      <c r="K137" s="53">
        <f t="shared" si="12"/>
        <v>6845.3928571428605</v>
      </c>
      <c r="L137" s="52">
        <v>0.79</v>
      </c>
      <c r="M137" s="53">
        <v>650.52033422431703</v>
      </c>
      <c r="N137" s="53">
        <f t="shared" si="13"/>
        <v>682.16387249427532</v>
      </c>
      <c r="O137" s="53">
        <f t="shared" si="10"/>
        <v>-31.643538269958299</v>
      </c>
      <c r="P137" s="53">
        <f t="shared" si="14"/>
        <v>1001.3135142423155</v>
      </c>
      <c r="Q137" s="42"/>
    </row>
    <row r="138" spans="1:17" x14ac:dyDescent="0.25">
      <c r="A138" s="2"/>
      <c r="B138" s="2"/>
      <c r="C138" s="1"/>
      <c r="D138" s="59">
        <v>3</v>
      </c>
      <c r="E138" s="52">
        <v>2001.208333</v>
      </c>
      <c r="F138" s="53">
        <v>574.46441105914801</v>
      </c>
      <c r="G138" s="54">
        <f t="shared" si="11"/>
        <v>4.3245281351410085</v>
      </c>
      <c r="H138" s="53">
        <v>10524.1935483871</v>
      </c>
      <c r="I138" s="53">
        <v>504.35483870967698</v>
      </c>
      <c r="J138" s="53">
        <v>750.77419354838696</v>
      </c>
      <c r="K138" s="53">
        <f t="shared" si="12"/>
        <v>9269.0645161290377</v>
      </c>
      <c r="L138" s="52">
        <v>1.246</v>
      </c>
      <c r="M138" s="53">
        <v>659.028075755602</v>
      </c>
      <c r="N138" s="53">
        <f t="shared" si="13"/>
        <v>653.92231145519008</v>
      </c>
      <c r="O138" s="53">
        <f t="shared" si="10"/>
        <v>5.10576430041192</v>
      </c>
      <c r="P138" s="53">
        <f t="shared" si="14"/>
        <v>26.068829091360822</v>
      </c>
      <c r="Q138" s="42"/>
    </row>
    <row r="139" spans="1:17" x14ac:dyDescent="0.25">
      <c r="A139" s="2"/>
      <c r="B139" s="2"/>
      <c r="C139" s="1"/>
      <c r="D139" s="59">
        <v>4</v>
      </c>
      <c r="E139" s="52">
        <v>2001.291667</v>
      </c>
      <c r="F139" s="53">
        <v>578.43528803562504</v>
      </c>
      <c r="G139" s="54">
        <f t="shared" si="11"/>
        <v>3.9708769764770295</v>
      </c>
      <c r="H139" s="53">
        <v>14090</v>
      </c>
      <c r="I139" s="53">
        <v>995.73333333333301</v>
      </c>
      <c r="J139" s="53">
        <v>1503</v>
      </c>
      <c r="K139" s="53">
        <f t="shared" si="12"/>
        <v>11591.266666666666</v>
      </c>
      <c r="L139" s="52">
        <v>0.08</v>
      </c>
      <c r="M139" s="53">
        <v>645.55331537321001</v>
      </c>
      <c r="N139" s="53">
        <f t="shared" si="13"/>
        <v>648.41932617862085</v>
      </c>
      <c r="O139" s="53">
        <f t="shared" si="10"/>
        <v>-2.8660108054108377</v>
      </c>
      <c r="P139" s="53">
        <f t="shared" si="14"/>
        <v>8.214017936731679</v>
      </c>
      <c r="Q139" s="42"/>
    </row>
    <row r="140" spans="1:17" x14ac:dyDescent="0.25">
      <c r="A140" s="2"/>
      <c r="B140" s="2"/>
      <c r="C140" s="1"/>
      <c r="D140" s="59">
        <v>5</v>
      </c>
      <c r="E140" s="52">
        <v>2001.375</v>
      </c>
      <c r="F140" s="53">
        <v>579.29170139606697</v>
      </c>
      <c r="G140" s="54">
        <f t="shared" si="11"/>
        <v>0.85641336044193395</v>
      </c>
      <c r="H140" s="53">
        <v>14067.7419354839</v>
      </c>
      <c r="I140" s="53">
        <v>1184.03225806452</v>
      </c>
      <c r="J140" s="53">
        <v>1740</v>
      </c>
      <c r="K140" s="53">
        <f t="shared" si="12"/>
        <v>11143.70967741938</v>
      </c>
      <c r="L140" s="52">
        <v>0</v>
      </c>
      <c r="M140" s="53">
        <v>666.86731510626498</v>
      </c>
      <c r="N140" s="53">
        <f t="shared" si="13"/>
        <v>655.60824574184539</v>
      </c>
      <c r="O140" s="53">
        <f t="shared" si="10"/>
        <v>11.259069364419588</v>
      </c>
      <c r="P140" s="53">
        <f t="shared" si="14"/>
        <v>126.76664295281171</v>
      </c>
      <c r="Q140" s="42"/>
    </row>
    <row r="141" spans="1:17" x14ac:dyDescent="0.25">
      <c r="A141" s="2"/>
      <c r="B141" s="2"/>
      <c r="C141" s="1"/>
      <c r="D141" s="59">
        <v>6</v>
      </c>
      <c r="E141" s="52">
        <v>2001.458333</v>
      </c>
      <c r="F141" s="53">
        <v>570.79671586234701</v>
      </c>
      <c r="G141" s="54">
        <f t="shared" si="11"/>
        <v>-8.4949855337199551</v>
      </c>
      <c r="H141" s="53">
        <v>14733.333333333299</v>
      </c>
      <c r="I141" s="53">
        <v>1258</v>
      </c>
      <c r="J141" s="53">
        <v>2081.3333333333298</v>
      </c>
      <c r="K141" s="53">
        <f t="shared" si="12"/>
        <v>11393.999999999969</v>
      </c>
      <c r="L141" s="52">
        <v>0</v>
      </c>
      <c r="M141" s="53">
        <v>674.50337496161603</v>
      </c>
      <c r="N141" s="53">
        <f t="shared" si="13"/>
        <v>653.66704816071569</v>
      </c>
      <c r="O141" s="53">
        <f t="shared" si="10"/>
        <v>20.836326800900338</v>
      </c>
      <c r="P141" s="53">
        <f t="shared" si="14"/>
        <v>434.15251455391768</v>
      </c>
      <c r="Q141" s="42"/>
    </row>
    <row r="142" spans="1:17" x14ac:dyDescent="0.25">
      <c r="A142" s="2"/>
      <c r="B142" s="2"/>
      <c r="C142" s="1"/>
      <c r="D142" s="59">
        <v>7</v>
      </c>
      <c r="E142" s="52">
        <v>2001.541667</v>
      </c>
      <c r="F142" s="53">
        <v>574.02597166202099</v>
      </c>
      <c r="G142" s="54">
        <f t="shared" si="11"/>
        <v>3.2292557996739788</v>
      </c>
      <c r="H142" s="53">
        <v>14974.1935483871</v>
      </c>
      <c r="I142" s="53">
        <v>1180.41935483871</v>
      </c>
      <c r="J142" s="53">
        <v>1938.38709677419</v>
      </c>
      <c r="K142" s="53">
        <f t="shared" si="12"/>
        <v>11855.3870967742</v>
      </c>
      <c r="L142" s="52">
        <v>0.39800000000000002</v>
      </c>
      <c r="M142" s="53">
        <v>672.03773945021601</v>
      </c>
      <c r="N142" s="53">
        <f t="shared" si="13"/>
        <v>646.62747335738709</v>
      </c>
      <c r="O142" s="53">
        <f t="shared" si="10"/>
        <v>25.41026609282892</v>
      </c>
      <c r="P142" s="53">
        <f t="shared" si="14"/>
        <v>645.68162290837108</v>
      </c>
      <c r="Q142" s="42"/>
    </row>
    <row r="143" spans="1:17" x14ac:dyDescent="0.25">
      <c r="A143" s="2"/>
      <c r="B143" s="2"/>
      <c r="C143" s="1"/>
      <c r="D143" s="59">
        <v>8</v>
      </c>
      <c r="E143" s="52">
        <v>2001.625</v>
      </c>
      <c r="F143" s="53">
        <v>578.14726982515901</v>
      </c>
      <c r="G143" s="54">
        <f t="shared" si="11"/>
        <v>4.1212981631380217</v>
      </c>
      <c r="H143" s="53">
        <v>12047.0967741935</v>
      </c>
      <c r="I143" s="53">
        <v>1169.03225806452</v>
      </c>
      <c r="J143" s="53">
        <v>1856.4516129032299</v>
      </c>
      <c r="K143" s="53">
        <f t="shared" si="12"/>
        <v>9021.6129032257486</v>
      </c>
      <c r="L143" s="52">
        <v>0.22999999999999998</v>
      </c>
      <c r="M143" s="53">
        <v>689.54726411732395</v>
      </c>
      <c r="N143" s="53">
        <f t="shared" si="13"/>
        <v>668.98504809827864</v>
      </c>
      <c r="O143" s="53">
        <f t="shared" si="10"/>
        <v>20.562216019045309</v>
      </c>
      <c r="P143" s="53">
        <f t="shared" si="14"/>
        <v>422.80472761388353</v>
      </c>
      <c r="Q143" s="42"/>
    </row>
    <row r="144" spans="1:17" x14ac:dyDescent="0.25">
      <c r="A144" s="2"/>
      <c r="B144" s="2"/>
      <c r="C144" s="1"/>
      <c r="D144" s="59">
        <v>9</v>
      </c>
      <c r="E144" s="52">
        <v>2001.708333</v>
      </c>
      <c r="F144" s="53">
        <v>581.42974640090097</v>
      </c>
      <c r="G144" s="54">
        <f t="shared" si="11"/>
        <v>3.2824765757419527</v>
      </c>
      <c r="H144" s="53">
        <v>10837.333333333299</v>
      </c>
      <c r="I144" s="53">
        <v>888.86666666666702</v>
      </c>
      <c r="J144" s="53">
        <v>1509.36666666667</v>
      </c>
      <c r="K144" s="53">
        <f t="shared" si="12"/>
        <v>8439.0999999999622</v>
      </c>
      <c r="L144" s="52">
        <v>5.0000000000000001E-3</v>
      </c>
      <c r="M144" s="53">
        <v>696.20027254538604</v>
      </c>
      <c r="N144" s="53">
        <f t="shared" si="13"/>
        <v>674.14362199453944</v>
      </c>
      <c r="O144" s="53">
        <f t="shared" si="10"/>
        <v>22.056650550846598</v>
      </c>
      <c r="P144" s="53">
        <f t="shared" si="14"/>
        <v>486.49583352216155</v>
      </c>
      <c r="Q144" s="42"/>
    </row>
    <row r="145" spans="1:17" x14ac:dyDescent="0.25">
      <c r="A145" s="2"/>
      <c r="B145" s="2"/>
      <c r="C145" s="1"/>
      <c r="D145" s="59">
        <v>10</v>
      </c>
      <c r="E145" s="52">
        <v>2001.791667</v>
      </c>
      <c r="F145" s="53">
        <v>573.28215345589604</v>
      </c>
      <c r="G145" s="54">
        <f t="shared" si="11"/>
        <v>-8.1475929450049307</v>
      </c>
      <c r="H145" s="53">
        <v>8852.2580645161306</v>
      </c>
      <c r="I145" s="53">
        <v>631.322580645161</v>
      </c>
      <c r="J145" s="53">
        <v>1120</v>
      </c>
      <c r="K145" s="53">
        <f t="shared" si="12"/>
        <v>7100.9354838709696</v>
      </c>
      <c r="L145" s="52">
        <v>0</v>
      </c>
      <c r="M145" s="53">
        <v>696.21479459099396</v>
      </c>
      <c r="N145" s="53">
        <f t="shared" si="13"/>
        <v>684.25495751191625</v>
      </c>
      <c r="O145" s="53">
        <f t="shared" si="10"/>
        <v>11.959837079077715</v>
      </c>
      <c r="P145" s="53">
        <f t="shared" si="14"/>
        <v>143.03770295808218</v>
      </c>
      <c r="Q145" s="42"/>
    </row>
    <row r="146" spans="1:17" x14ac:dyDescent="0.25">
      <c r="A146" s="2"/>
      <c r="B146" s="2"/>
      <c r="C146" s="1"/>
      <c r="D146" s="59">
        <v>11</v>
      </c>
      <c r="E146" s="52">
        <v>2001.875</v>
      </c>
      <c r="F146" s="53">
        <v>577.70673146763704</v>
      </c>
      <c r="G146" s="54">
        <f t="shared" si="11"/>
        <v>4.424578011741005</v>
      </c>
      <c r="H146" s="53">
        <v>7357.3333333333303</v>
      </c>
      <c r="I146" s="53">
        <v>516.16666666666697</v>
      </c>
      <c r="J146" s="53">
        <v>904.2</v>
      </c>
      <c r="K146" s="53">
        <f t="shared" si="12"/>
        <v>5936.9666666666635</v>
      </c>
      <c r="L146" s="52">
        <v>4.5999999999999999E-2</v>
      </c>
      <c r="M146" s="53">
        <v>700.95733860816699</v>
      </c>
      <c r="N146" s="53">
        <f t="shared" si="13"/>
        <v>696.03083878815039</v>
      </c>
      <c r="O146" s="53">
        <f t="shared" si="10"/>
        <v>4.9264998200166019</v>
      </c>
      <c r="P146" s="53">
        <f t="shared" si="14"/>
        <v>24.27040047662361</v>
      </c>
      <c r="Q146" s="42"/>
    </row>
    <row r="147" spans="1:17" x14ac:dyDescent="0.25">
      <c r="A147" s="2"/>
      <c r="B147" s="2"/>
      <c r="C147" s="1"/>
      <c r="D147" s="59">
        <v>12</v>
      </c>
      <c r="E147" s="52">
        <v>2001.958333</v>
      </c>
      <c r="F147" s="53">
        <v>586.47186142642795</v>
      </c>
      <c r="G147" s="54">
        <f t="shared" si="11"/>
        <v>8.7651299587909079</v>
      </c>
      <c r="H147" s="53">
        <v>5970</v>
      </c>
      <c r="I147" s="53">
        <v>455.74193548387098</v>
      </c>
      <c r="J147" s="53">
        <v>895.29032258064501</v>
      </c>
      <c r="K147" s="53">
        <f t="shared" si="12"/>
        <v>4618.9677419354839</v>
      </c>
      <c r="L147" s="52">
        <v>0.11199999999999999</v>
      </c>
      <c r="M147" s="53">
        <v>728.95169243687496</v>
      </c>
      <c r="N147" s="53">
        <f t="shared" si="13"/>
        <v>724.49861368314964</v>
      </c>
      <c r="O147" s="53">
        <f t="shared" si="10"/>
        <v>4.4530787537253218</v>
      </c>
      <c r="P147" s="53">
        <f t="shared" si="14"/>
        <v>19.829910386879867</v>
      </c>
      <c r="Q147" s="42"/>
    </row>
    <row r="148" spans="1:17" x14ac:dyDescent="0.25">
      <c r="A148" s="2"/>
      <c r="B148" s="2"/>
      <c r="C148" s="1"/>
      <c r="D148" s="59">
        <v>1</v>
      </c>
      <c r="E148" s="52">
        <v>2002.041667</v>
      </c>
      <c r="F148" s="53">
        <v>585.55069539720898</v>
      </c>
      <c r="G148" s="54">
        <f t="shared" si="11"/>
        <v>-0.92116602921896629</v>
      </c>
      <c r="H148" s="53">
        <v>6477.7419354838703</v>
      </c>
      <c r="I148" s="53">
        <v>426.09677419354801</v>
      </c>
      <c r="J148" s="53">
        <v>701.41935483870998</v>
      </c>
      <c r="K148" s="53">
        <f t="shared" si="12"/>
        <v>5350.2258064516118</v>
      </c>
      <c r="L148" s="52">
        <v>6.0000000000000001E-3</v>
      </c>
      <c r="M148" s="53">
        <v>701.376143475356</v>
      </c>
      <c r="N148" s="53">
        <f t="shared" si="13"/>
        <v>713.52334011432367</v>
      </c>
      <c r="O148" s="53">
        <f t="shared" si="10"/>
        <v>-12.147196638967671</v>
      </c>
      <c r="P148" s="53">
        <f t="shared" si="14"/>
        <v>147.55438618574749</v>
      </c>
      <c r="Q148" s="42"/>
    </row>
    <row r="149" spans="1:17" x14ac:dyDescent="0.25">
      <c r="A149" s="2"/>
      <c r="B149" s="2"/>
      <c r="C149" s="1"/>
      <c r="D149" s="59">
        <v>2</v>
      </c>
      <c r="E149" s="52">
        <v>2002.125</v>
      </c>
      <c r="F149" s="53">
        <v>592.02631092725505</v>
      </c>
      <c r="G149" s="54">
        <f t="shared" si="11"/>
        <v>6.4756155300460705</v>
      </c>
      <c r="H149" s="53">
        <v>8977.8571428571395</v>
      </c>
      <c r="I149" s="53">
        <v>672.96428571428601</v>
      </c>
      <c r="J149" s="53">
        <v>1068.92857142857</v>
      </c>
      <c r="K149" s="53">
        <f t="shared" si="12"/>
        <v>7235.9642857142835</v>
      </c>
      <c r="L149" s="52">
        <v>0</v>
      </c>
      <c r="M149" s="53">
        <v>677.27780772928998</v>
      </c>
      <c r="N149" s="53">
        <f t="shared" si="13"/>
        <v>690.416126886965</v>
      </c>
      <c r="O149" s="53">
        <f t="shared" si="10"/>
        <v>-13.138319157675028</v>
      </c>
      <c r="P149" s="53">
        <f t="shared" si="14"/>
        <v>172.61543028893064</v>
      </c>
      <c r="Q149" s="42"/>
    </row>
    <row r="150" spans="1:17" x14ac:dyDescent="0.25">
      <c r="A150" s="2"/>
      <c r="B150" s="2"/>
      <c r="C150" s="1"/>
      <c r="D150" s="59">
        <v>3</v>
      </c>
      <c r="E150" s="52">
        <v>2002.208333</v>
      </c>
      <c r="F150" s="53">
        <v>596.30733544011605</v>
      </c>
      <c r="G150" s="54">
        <f t="shared" si="11"/>
        <v>4.2810245128609949</v>
      </c>
      <c r="H150" s="53">
        <v>11333.870967741899</v>
      </c>
      <c r="I150" s="53">
        <v>788.677419354839</v>
      </c>
      <c r="J150" s="53">
        <v>1225.8064516129</v>
      </c>
      <c r="K150" s="53">
        <f t="shared" si="12"/>
        <v>9319.3870967741605</v>
      </c>
      <c r="L150" s="52">
        <v>1.7999999999999999E-2</v>
      </c>
      <c r="M150" s="53">
        <v>681.74282804594702</v>
      </c>
      <c r="N150" s="53">
        <f t="shared" si="13"/>
        <v>676.70405971806633</v>
      </c>
      <c r="O150" s="53">
        <f t="shared" si="10"/>
        <v>5.038768327880689</v>
      </c>
      <c r="P150" s="53">
        <f t="shared" si="14"/>
        <v>25.389186262053553</v>
      </c>
      <c r="Q150" s="42"/>
    </row>
    <row r="151" spans="1:17" x14ac:dyDescent="0.25">
      <c r="A151" s="2"/>
      <c r="B151" s="2"/>
      <c r="C151" s="1"/>
      <c r="D151" s="59">
        <v>4</v>
      </c>
      <c r="E151" s="52">
        <v>2002.291667</v>
      </c>
      <c r="F151" s="53">
        <v>593.74061134165095</v>
      </c>
      <c r="G151" s="54">
        <f t="shared" si="11"/>
        <v>-2.5667240984651016</v>
      </c>
      <c r="H151" s="53">
        <v>13610</v>
      </c>
      <c r="I151" s="53">
        <v>1037.5999999999999</v>
      </c>
      <c r="J151" s="53">
        <v>1611.6666666666699</v>
      </c>
      <c r="K151" s="53">
        <f t="shared" si="12"/>
        <v>10960.73333333333</v>
      </c>
      <c r="L151" s="52">
        <v>8.0000000000000002E-3</v>
      </c>
      <c r="M151" s="53">
        <v>661.475133439508</v>
      </c>
      <c r="N151" s="53">
        <f t="shared" si="13"/>
        <v>669.48024630540681</v>
      </c>
      <c r="O151" s="53">
        <f t="shared" si="10"/>
        <v>-8.0051128658988091</v>
      </c>
      <c r="P151" s="53">
        <f t="shared" si="14"/>
        <v>64.081831995778643</v>
      </c>
      <c r="Q151" s="42"/>
    </row>
    <row r="152" spans="1:17" x14ac:dyDescent="0.25">
      <c r="A152" s="2"/>
      <c r="B152" s="2"/>
      <c r="C152" s="1"/>
      <c r="D152" s="59">
        <v>5</v>
      </c>
      <c r="E152" s="52">
        <v>2002.375</v>
      </c>
      <c r="F152" s="53">
        <v>592.95282525098105</v>
      </c>
      <c r="G152" s="54">
        <f t="shared" si="11"/>
        <v>-0.78778609066989702</v>
      </c>
      <c r="H152" s="53">
        <v>12826.129032258101</v>
      </c>
      <c r="I152" s="53">
        <v>1167.5483870967701</v>
      </c>
      <c r="J152" s="53">
        <v>1770</v>
      </c>
      <c r="K152" s="53">
        <f t="shared" si="12"/>
        <v>9888.5806451613316</v>
      </c>
      <c r="L152" s="52">
        <v>0</v>
      </c>
      <c r="M152" s="53">
        <v>686.49260733744495</v>
      </c>
      <c r="N152" s="53">
        <f t="shared" si="13"/>
        <v>676.25556785281492</v>
      </c>
      <c r="O152" s="53">
        <f t="shared" si="10"/>
        <v>10.237039484630031</v>
      </c>
      <c r="P152" s="53">
        <f t="shared" si="14"/>
        <v>104.7969774098743</v>
      </c>
      <c r="Q152" s="42"/>
    </row>
    <row r="153" spans="1:17" x14ac:dyDescent="0.25">
      <c r="A153" s="2"/>
      <c r="B153" s="2"/>
      <c r="C153" s="1"/>
      <c r="D153" s="59">
        <v>6</v>
      </c>
      <c r="E153" s="52">
        <v>2002.458333</v>
      </c>
      <c r="F153" s="53">
        <v>602.193107706148</v>
      </c>
      <c r="G153" s="54">
        <f t="shared" si="11"/>
        <v>9.2402824551669482</v>
      </c>
      <c r="H153" s="53">
        <v>13713.333333333299</v>
      </c>
      <c r="I153" s="53">
        <v>1212</v>
      </c>
      <c r="J153" s="53">
        <v>1902.3333333333301</v>
      </c>
      <c r="K153" s="53">
        <f t="shared" si="12"/>
        <v>10598.999999999969</v>
      </c>
      <c r="L153" s="52">
        <v>0</v>
      </c>
      <c r="M153" s="53">
        <v>696.79439754888699</v>
      </c>
      <c r="N153" s="53">
        <f t="shared" si="13"/>
        <v>674.84870831485318</v>
      </c>
      <c r="O153" s="53">
        <f t="shared" si="10"/>
        <v>21.945689234033807</v>
      </c>
      <c r="P153" s="53">
        <f t="shared" si="14"/>
        <v>481.61327595678733</v>
      </c>
      <c r="Q153" s="42"/>
    </row>
    <row r="154" spans="1:17" x14ac:dyDescent="0.25">
      <c r="A154" s="2"/>
      <c r="B154" s="2"/>
      <c r="C154" s="1"/>
      <c r="D154" s="59">
        <v>7</v>
      </c>
      <c r="E154" s="52">
        <v>2002.541667</v>
      </c>
      <c r="F154" s="53">
        <v>602.06673523850202</v>
      </c>
      <c r="G154" s="54">
        <f t="shared" si="11"/>
        <v>-0.12637246764597876</v>
      </c>
      <c r="H154" s="53">
        <v>14438.7096774194</v>
      </c>
      <c r="I154" s="53">
        <v>1284.1935483871</v>
      </c>
      <c r="J154" s="53">
        <v>2080.6451612903202</v>
      </c>
      <c r="K154" s="53">
        <f t="shared" si="12"/>
        <v>11073.870967741979</v>
      </c>
      <c r="L154" s="52">
        <v>1.4000000000000002E-2</v>
      </c>
      <c r="M154" s="53">
        <v>691.91863891199898</v>
      </c>
      <c r="N154" s="53">
        <f t="shared" si="13"/>
        <v>677.52045420045124</v>
      </c>
      <c r="O154" s="53">
        <f t="shared" si="10"/>
        <v>14.398184711547742</v>
      </c>
      <c r="P154" s="53">
        <f t="shared" si="14"/>
        <v>207.30772298784714</v>
      </c>
      <c r="Q154" s="42"/>
    </row>
    <row r="155" spans="1:17" x14ac:dyDescent="0.25">
      <c r="A155" s="2"/>
      <c r="B155" s="2"/>
      <c r="C155" s="1"/>
      <c r="D155" s="59">
        <v>8</v>
      </c>
      <c r="E155" s="52">
        <v>2002.625</v>
      </c>
      <c r="F155" s="53">
        <v>596.930672061942</v>
      </c>
      <c r="G155" s="54">
        <f t="shared" si="11"/>
        <v>-5.1360631765600147</v>
      </c>
      <c r="H155" s="53">
        <v>12118.064516128999</v>
      </c>
      <c r="I155" s="53">
        <v>1172.41935483871</v>
      </c>
      <c r="J155" s="53">
        <v>1978.38709677419</v>
      </c>
      <c r="K155" s="53">
        <f t="shared" si="12"/>
        <v>8967.2580645160997</v>
      </c>
      <c r="L155" s="52">
        <v>0</v>
      </c>
      <c r="M155" s="53">
        <v>708.27809916850094</v>
      </c>
      <c r="N155" s="53">
        <f t="shared" si="13"/>
        <v>689.42337291150534</v>
      </c>
      <c r="O155" s="53">
        <f t="shared" si="10"/>
        <v>18.854726256995605</v>
      </c>
      <c r="P155" s="53">
        <f t="shared" si="14"/>
        <v>355.50070222623947</v>
      </c>
      <c r="Q155" s="42"/>
    </row>
    <row r="156" spans="1:17" x14ac:dyDescent="0.25">
      <c r="A156" s="2"/>
      <c r="B156" s="2"/>
      <c r="C156" s="1"/>
      <c r="D156" s="59">
        <v>9</v>
      </c>
      <c r="E156" s="52">
        <v>2002.708333</v>
      </c>
      <c r="F156" s="53">
        <v>599.40525923228597</v>
      </c>
      <c r="G156" s="54">
        <f t="shared" si="11"/>
        <v>2.4745871703439661</v>
      </c>
      <c r="H156" s="53">
        <v>10428.666666666701</v>
      </c>
      <c r="I156" s="53">
        <v>789.73333333333301</v>
      </c>
      <c r="J156" s="53">
        <v>1320.7333333333299</v>
      </c>
      <c r="K156" s="53">
        <f t="shared" si="12"/>
        <v>8318.2000000000371</v>
      </c>
      <c r="L156" s="52">
        <v>0.16799999999999998</v>
      </c>
      <c r="M156" s="53">
        <v>704.81858148664503</v>
      </c>
      <c r="N156" s="53">
        <f t="shared" si="13"/>
        <v>689.00433169602093</v>
      </c>
      <c r="O156" s="53">
        <f t="shared" si="10"/>
        <v>15.814249790624103</v>
      </c>
      <c r="P156" s="53">
        <f t="shared" si="14"/>
        <v>250.0904964402545</v>
      </c>
      <c r="Q156" s="42"/>
    </row>
    <row r="157" spans="1:17" x14ac:dyDescent="0.25">
      <c r="A157" s="2"/>
      <c r="B157" s="2"/>
      <c r="C157" s="1"/>
      <c r="D157" s="59">
        <v>10</v>
      </c>
      <c r="E157" s="52">
        <v>2002.791667</v>
      </c>
      <c r="F157" s="53">
        <v>605.63983018321596</v>
      </c>
      <c r="G157" s="54">
        <f t="shared" si="11"/>
        <v>6.2345709509299923</v>
      </c>
      <c r="H157" s="53">
        <v>8764.5161290322594</v>
      </c>
      <c r="I157" s="53">
        <v>664.54838709677404</v>
      </c>
      <c r="J157" s="53">
        <v>1192.9354838709701</v>
      </c>
      <c r="K157" s="53">
        <f t="shared" si="12"/>
        <v>6907.0322580645152</v>
      </c>
      <c r="L157" s="52">
        <v>9.1999999999999998E-2</v>
      </c>
      <c r="M157" s="53">
        <v>708.99925817754797</v>
      </c>
      <c r="N157" s="53">
        <f t="shared" si="13"/>
        <v>705.64918197044915</v>
      </c>
      <c r="O157" s="53">
        <f t="shared" si="10"/>
        <v>3.350076207098823</v>
      </c>
      <c r="P157" s="53">
        <f t="shared" si="14"/>
        <v>11.223010593369636</v>
      </c>
      <c r="Q157" s="42"/>
    </row>
    <row r="158" spans="1:17" x14ac:dyDescent="0.25">
      <c r="A158" s="2"/>
      <c r="B158" s="2"/>
      <c r="C158" s="1"/>
      <c r="D158" s="59">
        <v>11</v>
      </c>
      <c r="E158" s="52">
        <v>2002.875</v>
      </c>
      <c r="F158" s="53">
        <v>604.55448446675496</v>
      </c>
      <c r="G158" s="54">
        <f t="shared" si="11"/>
        <v>-1.0853457164610063</v>
      </c>
      <c r="H158" s="53">
        <v>7048.6666666666697</v>
      </c>
      <c r="I158" s="53">
        <v>437.933333333333</v>
      </c>
      <c r="J158" s="53">
        <v>898.6</v>
      </c>
      <c r="K158" s="53">
        <f t="shared" si="12"/>
        <v>5712.1333333333359</v>
      </c>
      <c r="L158" s="52">
        <v>0.38400000000000001</v>
      </c>
      <c r="M158" s="53">
        <v>719.66310644456496</v>
      </c>
      <c r="N158" s="53">
        <f t="shared" si="13"/>
        <v>722.94275241469256</v>
      </c>
      <c r="O158" s="53">
        <f t="shared" si="10"/>
        <v>-3.2796459701276035</v>
      </c>
      <c r="P158" s="53">
        <f t="shared" si="14"/>
        <v>10.75607768937423</v>
      </c>
      <c r="Q158" s="42"/>
    </row>
    <row r="159" spans="1:17" x14ac:dyDescent="0.25">
      <c r="A159" s="2"/>
      <c r="B159" s="2"/>
      <c r="C159" s="1"/>
      <c r="D159" s="59">
        <v>12</v>
      </c>
      <c r="E159" s="52">
        <v>2002.958333</v>
      </c>
      <c r="F159" s="53">
        <v>604.54109466970306</v>
      </c>
      <c r="G159" s="54">
        <f t="shared" si="11"/>
        <v>-1.3389797051900132E-2</v>
      </c>
      <c r="H159" s="53">
        <v>5615.1612903225796</v>
      </c>
      <c r="I159" s="53">
        <v>346.806451612903</v>
      </c>
      <c r="J159" s="53">
        <v>779.54838709677404</v>
      </c>
      <c r="K159" s="53">
        <f t="shared" si="12"/>
        <v>4488.8064516129025</v>
      </c>
      <c r="L159" s="52">
        <v>4.2000000000000003E-2</v>
      </c>
      <c r="M159" s="53">
        <v>742.11353237863</v>
      </c>
      <c r="N159" s="53">
        <f t="shared" si="13"/>
        <v>744.4943038141646</v>
      </c>
      <c r="O159" s="53">
        <f t="shared" si="10"/>
        <v>-2.3807714355345979</v>
      </c>
      <c r="P159" s="53">
        <f t="shared" si="14"/>
        <v>5.6680726282574705</v>
      </c>
      <c r="Q159" s="42"/>
    </row>
    <row r="160" spans="1:17" x14ac:dyDescent="0.25">
      <c r="A160" s="2"/>
      <c r="B160" s="2"/>
      <c r="C160" s="1"/>
      <c r="D160" s="59">
        <v>1</v>
      </c>
      <c r="E160" s="52">
        <v>2003.041667</v>
      </c>
      <c r="F160" s="53">
        <v>604.73563139190799</v>
      </c>
      <c r="G160" s="54">
        <f t="shared" si="11"/>
        <v>0.1945367222049299</v>
      </c>
      <c r="H160" s="53">
        <v>6326.77419354839</v>
      </c>
      <c r="I160" s="53">
        <v>375.16129032258101</v>
      </c>
      <c r="J160" s="53">
        <v>588.96774193548401</v>
      </c>
      <c r="K160" s="53">
        <f t="shared" si="12"/>
        <v>5362.6451612903247</v>
      </c>
      <c r="L160" s="52">
        <v>0.34</v>
      </c>
      <c r="M160" s="53">
        <v>713.32844670064696</v>
      </c>
      <c r="N160" s="53">
        <f t="shared" si="13"/>
        <v>727.29774111520226</v>
      </c>
      <c r="O160" s="53">
        <f t="shared" si="10"/>
        <v>-13.969294414555293</v>
      </c>
      <c r="P160" s="53">
        <f t="shared" si="14"/>
        <v>195.1411864405257</v>
      </c>
      <c r="Q160" s="42"/>
    </row>
    <row r="161" spans="1:17" x14ac:dyDescent="0.25">
      <c r="A161" s="2"/>
      <c r="B161" s="2"/>
      <c r="C161" s="1"/>
      <c r="D161" s="59">
        <v>2</v>
      </c>
      <c r="E161" s="52">
        <v>2003.125</v>
      </c>
      <c r="F161" s="53">
        <v>610.36793810204199</v>
      </c>
      <c r="G161" s="54">
        <f t="shared" si="11"/>
        <v>5.632306710134003</v>
      </c>
      <c r="H161" s="53">
        <v>6880.7142857142899</v>
      </c>
      <c r="I161" s="53">
        <v>374.107142857143</v>
      </c>
      <c r="J161" s="53">
        <v>746.357142857143</v>
      </c>
      <c r="K161" s="53">
        <f t="shared" si="12"/>
        <v>5760.2500000000036</v>
      </c>
      <c r="L161" s="52">
        <v>1.6419999999999999</v>
      </c>
      <c r="M161" s="53">
        <v>701.09034604441399</v>
      </c>
      <c r="N161" s="53">
        <f t="shared" si="13"/>
        <v>722.89261631743602</v>
      </c>
      <c r="O161" s="53">
        <f t="shared" si="10"/>
        <v>-21.802270273022032</v>
      </c>
      <c r="P161" s="53">
        <f t="shared" si="14"/>
        <v>475.33898905790016</v>
      </c>
      <c r="Q161" s="42"/>
    </row>
    <row r="162" spans="1:17" x14ac:dyDescent="0.25">
      <c r="A162" s="2"/>
      <c r="B162" s="2"/>
      <c r="C162" s="1"/>
      <c r="D162" s="59">
        <v>3</v>
      </c>
      <c r="E162" s="52">
        <v>2003.208333</v>
      </c>
      <c r="F162" s="53">
        <v>612.75527439796201</v>
      </c>
      <c r="G162" s="54">
        <f t="shared" si="11"/>
        <v>2.3873362959200222</v>
      </c>
      <c r="H162" s="53">
        <v>12359.677419354801</v>
      </c>
      <c r="I162" s="53">
        <v>739.80645161290295</v>
      </c>
      <c r="J162" s="53">
        <v>1189.8709677419399</v>
      </c>
      <c r="K162" s="53">
        <f t="shared" si="12"/>
        <v>10429.999999999958</v>
      </c>
      <c r="L162" s="52">
        <v>0.51600000000000001</v>
      </c>
      <c r="M162" s="53">
        <v>680.74158520743003</v>
      </c>
      <c r="N162" s="53">
        <f t="shared" si="13"/>
        <v>683.83422191099748</v>
      </c>
      <c r="O162" s="53">
        <f t="shared" si="10"/>
        <v>-3.0926367035674502</v>
      </c>
      <c r="P162" s="53">
        <f t="shared" si="14"/>
        <v>9.5644017802525454</v>
      </c>
      <c r="Q162" s="42"/>
    </row>
    <row r="163" spans="1:17" x14ac:dyDescent="0.25">
      <c r="A163" s="2"/>
      <c r="B163" s="2"/>
      <c r="C163" s="1"/>
      <c r="D163" s="59">
        <v>4</v>
      </c>
      <c r="E163" s="52">
        <v>2003.291667</v>
      </c>
      <c r="F163" s="53">
        <v>618.320816866217</v>
      </c>
      <c r="G163" s="54">
        <f t="shared" si="11"/>
        <v>5.5655424682549892</v>
      </c>
      <c r="H163" s="53">
        <v>13803.333333333299</v>
      </c>
      <c r="I163" s="53">
        <v>1103.7</v>
      </c>
      <c r="J163" s="53">
        <v>1547.36666666667</v>
      </c>
      <c r="K163" s="53">
        <f t="shared" si="12"/>
        <v>11152.266666666628</v>
      </c>
      <c r="L163" s="52">
        <v>0.156</v>
      </c>
      <c r="M163" s="53">
        <v>680.38976103786501</v>
      </c>
      <c r="N163" s="53">
        <f t="shared" si="13"/>
        <v>685.42840049125505</v>
      </c>
      <c r="O163" s="53">
        <f t="shared" si="10"/>
        <v>-5.0386394533900329</v>
      </c>
      <c r="P163" s="53">
        <f t="shared" si="14"/>
        <v>25.38788754125861</v>
      </c>
      <c r="Q163" s="42"/>
    </row>
    <row r="164" spans="1:17" x14ac:dyDescent="0.25">
      <c r="A164" s="2"/>
      <c r="B164" s="2"/>
      <c r="C164" s="1"/>
      <c r="D164" s="59">
        <v>5</v>
      </c>
      <c r="E164" s="52">
        <v>2003.375</v>
      </c>
      <c r="F164" s="53">
        <v>620.22339138530901</v>
      </c>
      <c r="G164" s="54">
        <f t="shared" si="11"/>
        <v>1.9025745190920134</v>
      </c>
      <c r="H164" s="53">
        <v>11990</v>
      </c>
      <c r="I164" s="53">
        <v>1208.6774193548399</v>
      </c>
      <c r="J164" s="53">
        <v>1714.83870967742</v>
      </c>
      <c r="K164" s="53">
        <f t="shared" si="12"/>
        <v>9066.4838709677388</v>
      </c>
      <c r="L164" s="52">
        <v>2E-3</v>
      </c>
      <c r="M164" s="53">
        <v>714.87149987297596</v>
      </c>
      <c r="N164" s="53">
        <f t="shared" si="13"/>
        <v>702.84579975027077</v>
      </c>
      <c r="O164" s="53">
        <f t="shared" si="10"/>
        <v>12.025700122705189</v>
      </c>
      <c r="P164" s="53">
        <f t="shared" si="14"/>
        <v>144.61746344123159</v>
      </c>
      <c r="Q164" s="42"/>
    </row>
    <row r="165" spans="1:17" x14ac:dyDescent="0.25">
      <c r="A165" s="2"/>
      <c r="B165" s="2"/>
      <c r="C165" s="1"/>
      <c r="D165" s="59">
        <v>6</v>
      </c>
      <c r="E165" s="52">
        <v>2003.458333</v>
      </c>
      <c r="F165" s="53">
        <v>623.44908467636799</v>
      </c>
      <c r="G165" s="54">
        <f t="shared" si="11"/>
        <v>3.225693291058974</v>
      </c>
      <c r="H165" s="53">
        <v>12778.333333333299</v>
      </c>
      <c r="I165" s="53">
        <v>1232.3</v>
      </c>
      <c r="J165" s="53">
        <v>1806.3333333333301</v>
      </c>
      <c r="K165" s="53">
        <f t="shared" si="12"/>
        <v>9739.6999999999698</v>
      </c>
      <c r="L165" s="52">
        <v>0</v>
      </c>
      <c r="M165" s="53">
        <v>715.91767754704404</v>
      </c>
      <c r="N165" s="53">
        <f t="shared" si="13"/>
        <v>700.4823647368255</v>
      </c>
      <c r="O165" s="53">
        <f t="shared" si="10"/>
        <v>15.435312810218534</v>
      </c>
      <c r="P165" s="53">
        <f t="shared" si="14"/>
        <v>238.24888154929636</v>
      </c>
      <c r="Q165" s="42"/>
    </row>
    <row r="166" spans="1:17" x14ac:dyDescent="0.25">
      <c r="A166" s="2"/>
      <c r="B166" s="2"/>
      <c r="C166" s="1"/>
      <c r="D166" s="59">
        <v>7</v>
      </c>
      <c r="E166" s="52">
        <v>2003.541667</v>
      </c>
      <c r="F166" s="53">
        <v>619.89449846335197</v>
      </c>
      <c r="G166" s="54">
        <f t="shared" si="11"/>
        <v>-3.5545862130160231</v>
      </c>
      <c r="H166" s="53">
        <v>13099.677419354801</v>
      </c>
      <c r="I166" s="53">
        <v>1307.03225806452</v>
      </c>
      <c r="J166" s="53">
        <v>1719.03225806452</v>
      </c>
      <c r="K166" s="53">
        <f t="shared" si="12"/>
        <v>10073.61290322576</v>
      </c>
      <c r="L166" s="52">
        <v>0.16</v>
      </c>
      <c r="M166" s="53">
        <v>699.49171678779896</v>
      </c>
      <c r="N166" s="53">
        <f t="shared" si="13"/>
        <v>698.81040662282135</v>
      </c>
      <c r="O166" s="53">
        <f t="shared" si="10"/>
        <v>0.68131016497761721</v>
      </c>
      <c r="P166" s="53">
        <f t="shared" si="14"/>
        <v>0.46418354090182795</v>
      </c>
      <c r="Q166" s="42"/>
    </row>
    <row r="167" spans="1:17" x14ac:dyDescent="0.25">
      <c r="A167" s="2"/>
      <c r="B167" s="2"/>
      <c r="C167" s="1"/>
      <c r="D167" s="59">
        <v>8</v>
      </c>
      <c r="E167" s="52">
        <v>2003.625</v>
      </c>
      <c r="F167" s="53">
        <v>614.79936197100005</v>
      </c>
      <c r="G167" s="54">
        <f t="shared" si="11"/>
        <v>-5.0951364923519122</v>
      </c>
      <c r="H167" s="53">
        <v>10803.225806451601</v>
      </c>
      <c r="I167" s="53">
        <v>1115.2903225806499</v>
      </c>
      <c r="J167" s="53">
        <v>1686.77419354839</v>
      </c>
      <c r="K167" s="53">
        <f t="shared" si="12"/>
        <v>8001.1612903225614</v>
      </c>
      <c r="L167" s="52">
        <v>0.33599999999999997</v>
      </c>
      <c r="M167" s="53">
        <v>716.65255273523098</v>
      </c>
      <c r="N167" s="53">
        <f t="shared" si="13"/>
        <v>710.26875144456631</v>
      </c>
      <c r="O167" s="53">
        <f t="shared" si="10"/>
        <v>6.3838012906646782</v>
      </c>
      <c r="P167" s="53">
        <f t="shared" si="14"/>
        <v>40.752918918692011</v>
      </c>
      <c r="Q167" s="42"/>
    </row>
    <row r="168" spans="1:17" x14ac:dyDescent="0.25">
      <c r="A168" s="2"/>
      <c r="B168" s="2"/>
      <c r="C168" s="1"/>
      <c r="D168" s="59">
        <v>9</v>
      </c>
      <c r="E168" s="52">
        <v>2003.708333</v>
      </c>
      <c r="F168" s="53">
        <v>618.93074161818697</v>
      </c>
      <c r="G168" s="54">
        <f t="shared" si="11"/>
        <v>4.1313796471869182</v>
      </c>
      <c r="H168" s="53">
        <v>11158.666666666701</v>
      </c>
      <c r="I168" s="53">
        <v>937.23333333333301</v>
      </c>
      <c r="J168" s="53">
        <v>1483</v>
      </c>
      <c r="K168" s="53">
        <f t="shared" si="12"/>
        <v>8738.433333333367</v>
      </c>
      <c r="L168" s="52">
        <v>0.32999999999999996</v>
      </c>
      <c r="M168" s="53">
        <v>712.19079076842695</v>
      </c>
      <c r="N168" s="53">
        <f t="shared" si="13"/>
        <v>701.7073642447217</v>
      </c>
      <c r="O168" s="53">
        <f t="shared" si="10"/>
        <v>10.483426523705248</v>
      </c>
      <c r="P168" s="53">
        <f t="shared" si="14"/>
        <v>109.90223167792669</v>
      </c>
      <c r="Q168" s="42"/>
    </row>
    <row r="169" spans="1:17" x14ac:dyDescent="0.25">
      <c r="A169" s="2"/>
      <c r="B169" s="2"/>
      <c r="C169" s="1"/>
      <c r="D169" s="59">
        <v>10</v>
      </c>
      <c r="E169" s="52">
        <v>2003.791667</v>
      </c>
      <c r="F169" s="53">
        <v>622.36325289409797</v>
      </c>
      <c r="G169" s="54">
        <f t="shared" si="11"/>
        <v>3.432511275910997</v>
      </c>
      <c r="H169" s="53">
        <v>9760.9677419354794</v>
      </c>
      <c r="I169" s="53">
        <v>653.29032258064501</v>
      </c>
      <c r="J169" s="53">
        <v>1052.96774193548</v>
      </c>
      <c r="K169" s="53">
        <f t="shared" si="12"/>
        <v>8054.7096774193533</v>
      </c>
      <c r="L169" s="52">
        <v>0</v>
      </c>
      <c r="M169" s="53">
        <v>718.51470855777904</v>
      </c>
      <c r="N169" s="53">
        <f t="shared" si="13"/>
        <v>708.51846188270542</v>
      </c>
      <c r="O169" s="53">
        <f t="shared" si="10"/>
        <v>9.9962466750736212</v>
      </c>
      <c r="P169" s="53">
        <f t="shared" si="14"/>
        <v>99.924947588920432</v>
      </c>
      <c r="Q169" s="42"/>
    </row>
    <row r="170" spans="1:17" x14ac:dyDescent="0.25">
      <c r="A170" s="2"/>
      <c r="B170" s="2"/>
      <c r="C170" s="1"/>
      <c r="D170" s="59">
        <v>11</v>
      </c>
      <c r="E170" s="52">
        <v>2003.875</v>
      </c>
      <c r="F170" s="53">
        <v>629.06859083631798</v>
      </c>
      <c r="G170" s="54">
        <f t="shared" si="11"/>
        <v>6.7053379422200123</v>
      </c>
      <c r="H170" s="53">
        <v>6152.6666666666697</v>
      </c>
      <c r="I170" s="53">
        <v>362.63333333333298</v>
      </c>
      <c r="J170" s="53">
        <v>693.83333333333303</v>
      </c>
      <c r="K170" s="53">
        <f t="shared" si="12"/>
        <v>5096.2000000000035</v>
      </c>
      <c r="L170" s="52">
        <v>0.28200000000000003</v>
      </c>
      <c r="M170" s="53">
        <v>749.42878792140004</v>
      </c>
      <c r="N170" s="53">
        <f t="shared" si="13"/>
        <v>747.76250030516815</v>
      </c>
      <c r="O170" s="53">
        <f t="shared" si="10"/>
        <v>1.666287616231898</v>
      </c>
      <c r="P170" s="53">
        <f t="shared" si="14"/>
        <v>2.7765144200077811</v>
      </c>
      <c r="Q170" s="42"/>
    </row>
    <row r="171" spans="1:17" x14ac:dyDescent="0.25">
      <c r="A171" s="2"/>
      <c r="B171" s="2"/>
      <c r="C171" s="1"/>
      <c r="D171" s="59">
        <v>12</v>
      </c>
      <c r="E171" s="52">
        <v>2003.958333</v>
      </c>
      <c r="F171" s="53">
        <v>633.51617546933096</v>
      </c>
      <c r="G171" s="54">
        <f t="shared" si="11"/>
        <v>4.4475846330129798</v>
      </c>
      <c r="H171" s="53">
        <v>5736.77419354839</v>
      </c>
      <c r="I171" s="53">
        <v>435.96774193548401</v>
      </c>
      <c r="J171" s="53">
        <v>941.09677419354796</v>
      </c>
      <c r="K171" s="53">
        <f t="shared" si="12"/>
        <v>4359.7096774193578</v>
      </c>
      <c r="L171" s="52">
        <v>0.122</v>
      </c>
      <c r="M171" s="53">
        <v>748.91201284419606</v>
      </c>
      <c r="N171" s="53">
        <f t="shared" si="13"/>
        <v>765.52575021116581</v>
      </c>
      <c r="O171" s="53">
        <f t="shared" si="10"/>
        <v>-16.613737366969758</v>
      </c>
      <c r="P171" s="53">
        <f t="shared" si="14"/>
        <v>276.01626929864722</v>
      </c>
      <c r="Q171" s="42"/>
    </row>
    <row r="172" spans="1:17" x14ac:dyDescent="0.25">
      <c r="A172" s="2"/>
      <c r="B172" s="2"/>
      <c r="C172" s="1"/>
      <c r="D172" s="59">
        <v>1</v>
      </c>
      <c r="E172" s="52">
        <v>2004.041667</v>
      </c>
      <c r="F172" s="53">
        <v>641.878296516913</v>
      </c>
      <c r="G172" s="54">
        <f t="shared" si="11"/>
        <v>8.3621210475820362</v>
      </c>
      <c r="H172" s="53">
        <v>5536.4516129032299</v>
      </c>
      <c r="I172" s="53">
        <v>393.16129032258101</v>
      </c>
      <c r="J172" s="53">
        <v>643.37096774193503</v>
      </c>
      <c r="K172" s="53">
        <f t="shared" si="12"/>
        <v>4499.9193548387138</v>
      </c>
      <c r="L172" s="52">
        <v>5.800000000000001E-2</v>
      </c>
      <c r="M172" s="53">
        <v>758.04829281676996</v>
      </c>
      <c r="N172" s="53">
        <f t="shared" si="13"/>
        <v>767.61101493978504</v>
      </c>
      <c r="O172" s="53">
        <f t="shared" si="10"/>
        <v>-9.5627221230150781</v>
      </c>
      <c r="P172" s="53">
        <f t="shared" si="14"/>
        <v>91.445654402002006</v>
      </c>
      <c r="Q172" s="42"/>
    </row>
    <row r="173" spans="1:17" x14ac:dyDescent="0.25">
      <c r="A173" s="2"/>
      <c r="B173" s="2"/>
      <c r="C173" s="1"/>
      <c r="D173" s="59">
        <v>2</v>
      </c>
      <c r="E173" s="52">
        <v>2004.125</v>
      </c>
      <c r="F173" s="53">
        <v>645.93853031555898</v>
      </c>
      <c r="G173" s="54">
        <f t="shared" si="11"/>
        <v>4.0602337986459816</v>
      </c>
      <c r="H173" s="53">
        <v>7128.9655172413804</v>
      </c>
      <c r="I173" s="53">
        <v>543.37931034482801</v>
      </c>
      <c r="J173" s="53">
        <v>1020.72413793103</v>
      </c>
      <c r="K173" s="53">
        <f t="shared" si="12"/>
        <v>5564.8620689655227</v>
      </c>
      <c r="L173" s="52">
        <v>0.97599999999999998</v>
      </c>
      <c r="M173" s="53">
        <v>726.13094230100296</v>
      </c>
      <c r="N173" s="53">
        <f t="shared" si="13"/>
        <v>754.45414569844388</v>
      </c>
      <c r="O173" s="53">
        <f t="shared" si="10"/>
        <v>-28.323203397440921</v>
      </c>
      <c r="P173" s="53">
        <f t="shared" si="14"/>
        <v>802.20385069280894</v>
      </c>
      <c r="Q173" s="42"/>
    </row>
    <row r="174" spans="1:17" x14ac:dyDescent="0.25">
      <c r="A174" s="2"/>
      <c r="B174" s="2"/>
      <c r="C174" s="1"/>
      <c r="D174" s="59">
        <v>3</v>
      </c>
      <c r="E174" s="52">
        <v>2004.208333</v>
      </c>
      <c r="F174" s="53">
        <v>647.23235404919899</v>
      </c>
      <c r="G174" s="54">
        <f t="shared" si="11"/>
        <v>1.2938237336400107</v>
      </c>
      <c r="H174" s="53">
        <v>11522.9032258065</v>
      </c>
      <c r="I174" s="53">
        <v>807.61290322580601</v>
      </c>
      <c r="J174" s="53">
        <v>1312.4838709677399</v>
      </c>
      <c r="K174" s="53">
        <f t="shared" si="12"/>
        <v>9402.8064516129525</v>
      </c>
      <c r="L174" s="52">
        <v>0.15799999999999997</v>
      </c>
      <c r="M174" s="53">
        <v>711.66764250330596</v>
      </c>
      <c r="N174" s="53">
        <f t="shared" si="13"/>
        <v>721.27224930900763</v>
      </c>
      <c r="O174" s="53">
        <f t="shared" si="10"/>
        <v>-9.6046068057016782</v>
      </c>
      <c r="P174" s="53">
        <f t="shared" si="14"/>
        <v>92.248471892130993</v>
      </c>
      <c r="Q174" s="42"/>
    </row>
    <row r="175" spans="1:17" x14ac:dyDescent="0.25">
      <c r="A175" s="2"/>
      <c r="B175" s="2"/>
      <c r="C175" s="1"/>
      <c r="D175" s="59">
        <v>4</v>
      </c>
      <c r="E175" s="52">
        <v>2004.291667</v>
      </c>
      <c r="F175" s="53">
        <v>645.91499427941994</v>
      </c>
      <c r="G175" s="54">
        <f t="shared" si="11"/>
        <v>-1.3173597697790456</v>
      </c>
      <c r="H175" s="53">
        <v>12824.333333333299</v>
      </c>
      <c r="I175" s="53">
        <v>977.96666666666704</v>
      </c>
      <c r="J175" s="53">
        <v>1589.6666666666699</v>
      </c>
      <c r="K175" s="53">
        <f t="shared" si="12"/>
        <v>10256.699999999963</v>
      </c>
      <c r="L175" s="52">
        <v>0.56000000000000005</v>
      </c>
      <c r="M175" s="53">
        <v>714.33422799055302</v>
      </c>
      <c r="N175" s="53">
        <f t="shared" si="13"/>
        <v>717.16320110238053</v>
      </c>
      <c r="O175" s="53">
        <f t="shared" si="10"/>
        <v>-2.8289731118275085</v>
      </c>
      <c r="P175" s="53">
        <f t="shared" si="14"/>
        <v>8.003088867443017</v>
      </c>
      <c r="Q175" s="42"/>
    </row>
    <row r="176" spans="1:17" x14ac:dyDescent="0.25">
      <c r="A176" s="2"/>
      <c r="B176" s="2"/>
      <c r="C176" s="1"/>
      <c r="D176" s="59">
        <v>5</v>
      </c>
      <c r="E176" s="52">
        <v>2004.375</v>
      </c>
      <c r="F176" s="53">
        <v>649.27379262415604</v>
      </c>
      <c r="G176" s="54">
        <f t="shared" si="11"/>
        <v>3.3587983447361012</v>
      </c>
      <c r="H176" s="53">
        <v>12251.935483871001</v>
      </c>
      <c r="I176" s="53">
        <v>1140.77419354839</v>
      </c>
      <c r="J176" s="53">
        <v>1890</v>
      </c>
      <c r="K176" s="53">
        <f t="shared" si="12"/>
        <v>9221.1612903226105</v>
      </c>
      <c r="L176" s="52">
        <v>0</v>
      </c>
      <c r="M176" s="53">
        <v>732.45995297828904</v>
      </c>
      <c r="N176" s="53">
        <f t="shared" si="13"/>
        <v>724.49430263864019</v>
      </c>
      <c r="O176" s="53">
        <f t="shared" si="10"/>
        <v>7.9656503396488461</v>
      </c>
      <c r="P176" s="53">
        <f t="shared" si="14"/>
        <v>63.451585333547776</v>
      </c>
      <c r="Q176" s="42"/>
    </row>
    <row r="177" spans="1:17" x14ac:dyDescent="0.25">
      <c r="A177" s="2"/>
      <c r="B177" s="2"/>
      <c r="C177" s="1"/>
      <c r="D177" s="59">
        <v>6</v>
      </c>
      <c r="E177" s="52">
        <v>2004.458333</v>
      </c>
      <c r="F177" s="53">
        <v>644.233647964537</v>
      </c>
      <c r="G177" s="54">
        <f t="shared" si="11"/>
        <v>-5.0401446596190453</v>
      </c>
      <c r="H177" s="53">
        <v>12740.666666666701</v>
      </c>
      <c r="I177" s="53">
        <v>1281.6666666666699</v>
      </c>
      <c r="J177" s="53">
        <v>2009.6666666666699</v>
      </c>
      <c r="K177" s="53">
        <f t="shared" si="12"/>
        <v>9449.3333333333612</v>
      </c>
      <c r="L177" s="52">
        <v>0</v>
      </c>
      <c r="M177" s="53">
        <v>738.58210290919305</v>
      </c>
      <c r="N177" s="53">
        <f t="shared" si="13"/>
        <v>723.66526357576265</v>
      </c>
      <c r="O177" s="53">
        <f t="shared" si="10"/>
        <v>14.916839333430403</v>
      </c>
      <c r="P177" s="53">
        <f t="shared" si="14"/>
        <v>222.51209569937637</v>
      </c>
      <c r="Q177" s="42"/>
    </row>
    <row r="178" spans="1:17" x14ac:dyDescent="0.25">
      <c r="A178" s="2"/>
      <c r="B178" s="2"/>
      <c r="C178" s="1"/>
      <c r="D178" s="59">
        <v>7</v>
      </c>
      <c r="E178" s="52">
        <v>2004.541667</v>
      </c>
      <c r="F178" s="53">
        <v>648.97762503102604</v>
      </c>
      <c r="G178" s="54">
        <f t="shared" si="11"/>
        <v>4.7439770664890375</v>
      </c>
      <c r="H178" s="53">
        <v>12330.967741935499</v>
      </c>
      <c r="I178" s="53">
        <v>1235.8064516129</v>
      </c>
      <c r="J178" s="53">
        <v>2064.1935483870998</v>
      </c>
      <c r="K178" s="53">
        <f t="shared" si="12"/>
        <v>9030.9677419354994</v>
      </c>
      <c r="L178" s="52">
        <v>0</v>
      </c>
      <c r="M178" s="53">
        <v>742.07421839201402</v>
      </c>
      <c r="N178" s="53">
        <f t="shared" si="13"/>
        <v>725.14047851791543</v>
      </c>
      <c r="O178" s="53">
        <f t="shared" si="10"/>
        <v>16.933739874098592</v>
      </c>
      <c r="P178" s="53">
        <f t="shared" si="14"/>
        <v>286.75154612363661</v>
      </c>
      <c r="Q178" s="42"/>
    </row>
    <row r="179" spans="1:17" x14ac:dyDescent="0.25">
      <c r="A179" s="2"/>
      <c r="B179" s="2"/>
      <c r="C179" s="1"/>
      <c r="D179" s="59">
        <v>8</v>
      </c>
      <c r="E179" s="52">
        <v>2004.625</v>
      </c>
      <c r="F179" s="53">
        <v>653.165960541554</v>
      </c>
      <c r="G179" s="54">
        <f t="shared" si="11"/>
        <v>4.1883355105279634</v>
      </c>
      <c r="H179" s="53">
        <v>11420.322580645199</v>
      </c>
      <c r="I179" s="53">
        <v>1186.2580645161299</v>
      </c>
      <c r="J179" s="53">
        <v>1897.7419354838701</v>
      </c>
      <c r="K179" s="53">
        <f t="shared" si="12"/>
        <v>8336.3225806451992</v>
      </c>
      <c r="L179" s="52">
        <v>0.47600000000000009</v>
      </c>
      <c r="M179" s="53">
        <v>753.942687651092</v>
      </c>
      <c r="N179" s="53">
        <f t="shared" si="13"/>
        <v>733.09583819871295</v>
      </c>
      <c r="O179" s="53">
        <f t="shared" si="10"/>
        <v>20.846849452379047</v>
      </c>
      <c r="P179" s="53">
        <f t="shared" si="14"/>
        <v>434.59113209015658</v>
      </c>
      <c r="Q179" s="42"/>
    </row>
    <row r="180" spans="1:17" x14ac:dyDescent="0.25">
      <c r="A180" s="2"/>
      <c r="B180" s="2"/>
      <c r="C180" s="1"/>
      <c r="D180" s="59">
        <v>9</v>
      </c>
      <c r="E180" s="52">
        <v>2004.708333</v>
      </c>
      <c r="F180" s="53">
        <v>642.84836040992002</v>
      </c>
      <c r="G180" s="54">
        <f t="shared" si="11"/>
        <v>-10.317600131633981</v>
      </c>
      <c r="H180" s="53">
        <v>9565.6666666666697</v>
      </c>
      <c r="I180" s="53">
        <v>866.1</v>
      </c>
      <c r="J180" s="53">
        <v>1485</v>
      </c>
      <c r="K180" s="53">
        <f t="shared" si="12"/>
        <v>7214.5666666666693</v>
      </c>
      <c r="L180" s="52">
        <v>0.32</v>
      </c>
      <c r="M180" s="53">
        <v>756.39233323803796</v>
      </c>
      <c r="N180" s="53">
        <f t="shared" si="13"/>
        <v>740.80363518499553</v>
      </c>
      <c r="O180" s="53">
        <f t="shared" si="10"/>
        <v>15.588698053042435</v>
      </c>
      <c r="P180" s="53">
        <f t="shared" si="14"/>
        <v>243.00750698892901</v>
      </c>
      <c r="Q180" s="42"/>
    </row>
    <row r="181" spans="1:17" x14ac:dyDescent="0.25">
      <c r="A181" s="2"/>
      <c r="B181" s="2"/>
      <c r="C181" s="1"/>
      <c r="D181" s="59">
        <v>10</v>
      </c>
      <c r="E181" s="52">
        <v>2004.791667</v>
      </c>
      <c r="F181" s="53">
        <v>649.84363251631396</v>
      </c>
      <c r="G181" s="54">
        <f t="shared" si="11"/>
        <v>6.9952721063939407</v>
      </c>
      <c r="H181" s="53">
        <v>7404.8387096774204</v>
      </c>
      <c r="I181" s="53">
        <v>560.19354838709705</v>
      </c>
      <c r="J181" s="53">
        <v>864.54838709677404</v>
      </c>
      <c r="K181" s="53">
        <f t="shared" si="12"/>
        <v>5980.0967741935501</v>
      </c>
      <c r="L181" s="52">
        <v>1.3199999999999998</v>
      </c>
      <c r="M181" s="53">
        <v>763.90972900944303</v>
      </c>
      <c r="N181" s="53">
        <f t="shared" si="13"/>
        <v>750.58190942989881</v>
      </c>
      <c r="O181" s="53">
        <f t="shared" si="10"/>
        <v>13.327819579544212</v>
      </c>
      <c r="P181" s="53">
        <f t="shared" si="14"/>
        <v>177.63077474488205</v>
      </c>
      <c r="Q181" s="42"/>
    </row>
    <row r="182" spans="1:17" x14ac:dyDescent="0.25">
      <c r="A182" s="2"/>
      <c r="B182" s="2"/>
      <c r="C182" s="1"/>
      <c r="D182" s="59">
        <v>11</v>
      </c>
      <c r="E182" s="52">
        <v>2004.875</v>
      </c>
      <c r="F182" s="53">
        <v>648.58451881891699</v>
      </c>
      <c r="G182" s="54">
        <f t="shared" si="11"/>
        <v>-1.2591136973969697</v>
      </c>
      <c r="H182" s="53">
        <v>5163</v>
      </c>
      <c r="I182" s="53">
        <v>135.1</v>
      </c>
      <c r="J182" s="53">
        <v>604.73333333333301</v>
      </c>
      <c r="K182" s="53">
        <f t="shared" si="12"/>
        <v>4423.166666666667</v>
      </c>
      <c r="L182" s="52">
        <v>0.71199999999999997</v>
      </c>
      <c r="M182" s="53">
        <v>809.17837878428497</v>
      </c>
      <c r="N182" s="53">
        <f t="shared" si="13"/>
        <v>779.90490315340332</v>
      </c>
      <c r="O182" s="53">
        <f t="shared" si="10"/>
        <v>29.273475630881649</v>
      </c>
      <c r="P182" s="53">
        <f t="shared" si="14"/>
        <v>856.93637551182178</v>
      </c>
      <c r="Q182" s="42"/>
    </row>
    <row r="183" spans="1:17" x14ac:dyDescent="0.25">
      <c r="A183" s="2"/>
      <c r="B183" s="2"/>
      <c r="C183" s="1"/>
      <c r="D183" s="59">
        <v>12</v>
      </c>
      <c r="E183" s="52">
        <v>2004.958333</v>
      </c>
      <c r="F183" s="53">
        <v>654.270294062782</v>
      </c>
      <c r="G183" s="54">
        <f t="shared" si="11"/>
        <v>5.6857752438650095</v>
      </c>
      <c r="H183" s="53">
        <v>4129.3548387096798</v>
      </c>
      <c r="I183" s="53">
        <v>310.74193548387098</v>
      </c>
      <c r="J183" s="53">
        <v>627.41935483870998</v>
      </c>
      <c r="K183" s="53">
        <f t="shared" si="12"/>
        <v>3191.1935483870984</v>
      </c>
      <c r="L183" s="52">
        <v>0.93200000000000005</v>
      </c>
      <c r="M183" s="53">
        <v>797.25068896419998</v>
      </c>
      <c r="N183" s="53">
        <f t="shared" si="13"/>
        <v>809.30348137878036</v>
      </c>
      <c r="O183" s="53">
        <f t="shared" si="10"/>
        <v>-12.052792414580381</v>
      </c>
      <c r="P183" s="53">
        <f t="shared" si="14"/>
        <v>145.26980498896637</v>
      </c>
      <c r="Q183" s="42"/>
    </row>
    <row r="184" spans="1:17" x14ac:dyDescent="0.25">
      <c r="A184" s="2"/>
      <c r="B184" s="2"/>
      <c r="C184" s="1"/>
      <c r="D184" s="59">
        <v>1</v>
      </c>
      <c r="E184" s="52">
        <v>2005.041667</v>
      </c>
      <c r="F184" s="53">
        <v>618.68526326544304</v>
      </c>
      <c r="G184" s="54">
        <f t="shared" si="11"/>
        <v>-35.585030797338959</v>
      </c>
      <c r="H184" s="53">
        <v>4165.8064516128998</v>
      </c>
      <c r="I184" s="53">
        <v>91.9677419354839</v>
      </c>
      <c r="J184" s="53">
        <v>315.806451612903</v>
      </c>
      <c r="K184" s="53">
        <f t="shared" si="12"/>
        <v>3758.0322580645129</v>
      </c>
      <c r="L184" s="52">
        <v>1.8180000000000001</v>
      </c>
      <c r="M184" s="53">
        <v>770.78983748138205</v>
      </c>
      <c r="N184" s="53">
        <f t="shared" si="13"/>
        <v>791.85177018448576</v>
      </c>
      <c r="O184" s="53">
        <f t="shared" si="10"/>
        <v>-21.061932703103707</v>
      </c>
      <c r="P184" s="53">
        <f t="shared" si="14"/>
        <v>443.60500919006944</v>
      </c>
      <c r="Q184" s="42"/>
    </row>
    <row r="185" spans="1:17" x14ac:dyDescent="0.25">
      <c r="A185" s="2"/>
      <c r="B185" s="2"/>
      <c r="C185" s="1"/>
      <c r="D185" s="59">
        <v>2</v>
      </c>
      <c r="E185" s="52">
        <v>2005.125</v>
      </c>
      <c r="F185" s="53">
        <v>620.01754925738203</v>
      </c>
      <c r="G185" s="54">
        <f t="shared" si="11"/>
        <v>1.3322859919389884</v>
      </c>
      <c r="H185" s="53">
        <v>4888.2142857142899</v>
      </c>
      <c r="I185" s="53">
        <v>124</v>
      </c>
      <c r="J185" s="53">
        <v>413.67857142857099</v>
      </c>
      <c r="K185" s="53">
        <f t="shared" si="12"/>
        <v>4350.5357142857192</v>
      </c>
      <c r="L185" s="52">
        <v>3.004</v>
      </c>
      <c r="M185" s="53">
        <v>742.78032932419603</v>
      </c>
      <c r="N185" s="53">
        <f t="shared" si="13"/>
        <v>758.75651618245399</v>
      </c>
      <c r="O185" s="53">
        <f t="shared" si="10"/>
        <v>-15.976186858257961</v>
      </c>
      <c r="P185" s="53">
        <f t="shared" si="14"/>
        <v>255.23854652997437</v>
      </c>
      <c r="Q185" s="42"/>
    </row>
    <row r="186" spans="1:17" x14ac:dyDescent="0.25">
      <c r="A186" s="2"/>
      <c r="B186" s="2"/>
      <c r="C186" s="1"/>
      <c r="D186" s="59">
        <v>3</v>
      </c>
      <c r="E186" s="52">
        <v>2005.208333</v>
      </c>
      <c r="F186" s="53">
        <v>508.78117013957097</v>
      </c>
      <c r="G186" s="54">
        <f t="shared" si="11"/>
        <v>-111.23637911781105</v>
      </c>
      <c r="H186" s="53">
        <v>9698.7096774193506</v>
      </c>
      <c r="I186" s="53">
        <v>657.16129032258095</v>
      </c>
      <c r="J186" s="53">
        <v>998.51612903225805</v>
      </c>
      <c r="K186" s="53">
        <f t="shared" si="12"/>
        <v>8043.0322580645116</v>
      </c>
      <c r="L186" s="52">
        <v>0.10600000000000001</v>
      </c>
      <c r="M186" s="53">
        <v>560.40042557548998</v>
      </c>
      <c r="N186" s="53">
        <f t="shared" si="13"/>
        <v>670.41148739564289</v>
      </c>
      <c r="O186" s="53">
        <f t="shared" si="10"/>
        <v>-110.01106182015292</v>
      </c>
      <c r="P186" s="53">
        <f t="shared" si="14"/>
        <v>12102.433722797507</v>
      </c>
      <c r="Q186" s="42"/>
    </row>
    <row r="187" spans="1:17" x14ac:dyDescent="0.25">
      <c r="A187" s="2"/>
      <c r="B187" s="2"/>
      <c r="C187" s="1"/>
      <c r="D187" s="59">
        <v>4</v>
      </c>
      <c r="E187" s="52">
        <v>2005.291667</v>
      </c>
      <c r="F187" s="53">
        <v>668.15639856322105</v>
      </c>
      <c r="G187" s="54">
        <f t="shared" si="11"/>
        <v>159.37522842365007</v>
      </c>
      <c r="H187" s="53">
        <v>11356.333333333299</v>
      </c>
      <c r="I187" s="53">
        <v>1225.6666666666699</v>
      </c>
      <c r="J187" s="53">
        <v>1388.3333333333301</v>
      </c>
      <c r="K187" s="53">
        <f t="shared" si="12"/>
        <v>8742.3333333332994</v>
      </c>
      <c r="L187" s="52">
        <v>7.8E-2</v>
      </c>
      <c r="M187" s="53">
        <v>726.90702211667406</v>
      </c>
      <c r="N187" s="53">
        <f t="shared" si="13"/>
        <v>664.28949781738834</v>
      </c>
      <c r="O187" s="53">
        <f t="shared" si="10"/>
        <v>62.617524299285719</v>
      </c>
      <c r="P187" s="53">
        <f t="shared" si="14"/>
        <v>3920.9543493716374</v>
      </c>
      <c r="Q187" s="42"/>
    </row>
    <row r="188" spans="1:17" x14ac:dyDescent="0.25">
      <c r="A188" s="2"/>
      <c r="B188" s="2"/>
      <c r="C188" s="1"/>
      <c r="D188" s="59">
        <v>5</v>
      </c>
      <c r="E188" s="52">
        <v>2005.375</v>
      </c>
      <c r="F188" s="53">
        <v>679.22977868589101</v>
      </c>
      <c r="G188" s="54">
        <f t="shared" si="11"/>
        <v>11.07338012266996</v>
      </c>
      <c r="H188" s="53">
        <v>11428.064516128999</v>
      </c>
      <c r="I188" s="53">
        <v>1200.03225806452</v>
      </c>
      <c r="J188" s="53">
        <v>1532.9032258064501</v>
      </c>
      <c r="K188" s="53">
        <f t="shared" si="12"/>
        <v>8695.129032258028</v>
      </c>
      <c r="L188" s="52">
        <v>0</v>
      </c>
      <c r="M188" s="53">
        <v>744.95183454476796</v>
      </c>
      <c r="N188" s="53">
        <f t="shared" si="13"/>
        <v>747.62043518218672</v>
      </c>
      <c r="O188" s="53">
        <f t="shared" si="10"/>
        <v>-2.6686006374187627</v>
      </c>
      <c r="P188" s="53">
        <f t="shared" si="14"/>
        <v>7.1214293620318267</v>
      </c>
      <c r="Q188" s="42"/>
    </row>
    <row r="189" spans="1:17" x14ac:dyDescent="0.25">
      <c r="A189" s="2"/>
      <c r="B189" s="2"/>
      <c r="C189" s="1"/>
      <c r="D189" s="59">
        <v>6</v>
      </c>
      <c r="E189" s="52">
        <v>2005.458333</v>
      </c>
      <c r="F189" s="53">
        <v>684.41031548214903</v>
      </c>
      <c r="G189" s="54">
        <f t="shared" si="11"/>
        <v>5.1805367962580249</v>
      </c>
      <c r="H189" s="53">
        <v>12443.666666666701</v>
      </c>
      <c r="I189" s="53">
        <v>1281.6666666666699</v>
      </c>
      <c r="J189" s="53">
        <v>1709.3333333333301</v>
      </c>
      <c r="K189" s="53">
        <f t="shared" si="12"/>
        <v>9452.6666666667006</v>
      </c>
      <c r="L189" s="52">
        <v>0</v>
      </c>
      <c r="M189" s="53">
        <v>750.56275049158</v>
      </c>
      <c r="N189" s="53">
        <f t="shared" si="13"/>
        <v>750.41890335512221</v>
      </c>
      <c r="O189" s="53">
        <f t="shared" si="10"/>
        <v>0.14384713645779357</v>
      </c>
      <c r="P189" s="53">
        <f t="shared" si="14"/>
        <v>2.0691998667107084E-2</v>
      </c>
      <c r="Q189" s="42"/>
    </row>
    <row r="190" spans="1:17" x14ac:dyDescent="0.25">
      <c r="A190" s="2"/>
      <c r="B190" s="2"/>
      <c r="C190" s="1"/>
      <c r="D190" s="59">
        <v>7</v>
      </c>
      <c r="E190" s="52">
        <v>2005.541667</v>
      </c>
      <c r="F190" s="53">
        <v>630.31858020427001</v>
      </c>
      <c r="G190" s="54">
        <f t="shared" si="11"/>
        <v>-54.091735277879025</v>
      </c>
      <c r="H190" s="53">
        <v>13842.2580645161</v>
      </c>
      <c r="I190" s="53">
        <v>1258.3548387096801</v>
      </c>
      <c r="J190" s="53">
        <v>1713.8709677419399</v>
      </c>
      <c r="K190" s="53">
        <f t="shared" si="12"/>
        <v>10870.032258064481</v>
      </c>
      <c r="L190" s="52">
        <v>6.5999999999999989E-2</v>
      </c>
      <c r="M190" s="53">
        <v>743.42249681610099</v>
      </c>
      <c r="N190" s="53">
        <f t="shared" si="13"/>
        <v>727.94867081841471</v>
      </c>
      <c r="O190" s="53">
        <f t="shared" si="10"/>
        <v>15.473825997686276</v>
      </c>
      <c r="P190" s="53">
        <f t="shared" si="14"/>
        <v>239.43929100667168</v>
      </c>
      <c r="Q190" s="42"/>
    </row>
    <row r="191" spans="1:17" x14ac:dyDescent="0.25">
      <c r="A191" s="2"/>
      <c r="B191" s="2"/>
      <c r="C191" s="1"/>
      <c r="D191" s="59">
        <v>8</v>
      </c>
      <c r="E191" s="52">
        <v>2005.625</v>
      </c>
      <c r="F191" s="53">
        <v>699.43086433978499</v>
      </c>
      <c r="G191" s="54">
        <f t="shared" si="11"/>
        <v>69.112284135514983</v>
      </c>
      <c r="H191" s="53">
        <v>10316.129032258101</v>
      </c>
      <c r="I191" s="53">
        <v>1134.5483870967701</v>
      </c>
      <c r="J191" s="53">
        <v>1324</v>
      </c>
      <c r="K191" s="53">
        <f t="shared" si="12"/>
        <v>7857.5806451613316</v>
      </c>
      <c r="L191" s="52">
        <v>0.83200000000000007</v>
      </c>
      <c r="M191" s="53">
        <v>754.41107148689002</v>
      </c>
      <c r="N191" s="53">
        <f t="shared" si="13"/>
        <v>740.12474252186507</v>
      </c>
      <c r="O191" s="53">
        <f t="shared" si="10"/>
        <v>14.28632896502495</v>
      </c>
      <c r="P191" s="53">
        <f t="shared" si="14"/>
        <v>204.09919529691086</v>
      </c>
      <c r="Q191" s="42"/>
    </row>
    <row r="192" spans="1:17" x14ac:dyDescent="0.25">
      <c r="A192" s="2"/>
      <c r="B192" s="2"/>
      <c r="C192" s="1"/>
      <c r="D192" s="59">
        <v>9</v>
      </c>
      <c r="E192" s="52">
        <v>2005.708333</v>
      </c>
      <c r="F192" s="53">
        <v>681.37245234830505</v>
      </c>
      <c r="G192" s="54">
        <f t="shared" si="11"/>
        <v>-18.058411991479943</v>
      </c>
      <c r="H192" s="53">
        <v>9047.6666666666697</v>
      </c>
      <c r="I192" s="53">
        <v>1007.16666666667</v>
      </c>
      <c r="J192" s="53">
        <v>1489.3333333333301</v>
      </c>
      <c r="K192" s="53">
        <f t="shared" si="12"/>
        <v>6551.1666666666697</v>
      </c>
      <c r="L192" s="52">
        <v>1.6E-2</v>
      </c>
      <c r="M192" s="53">
        <v>767.11465149413095</v>
      </c>
      <c r="N192" s="53">
        <f t="shared" si="13"/>
        <v>779.77846943980114</v>
      </c>
      <c r="O192" s="53">
        <f t="shared" si="10"/>
        <v>-12.663817945670189</v>
      </c>
      <c r="P192" s="53">
        <f t="shared" si="14"/>
        <v>160.37228496107832</v>
      </c>
      <c r="Q192" s="42"/>
    </row>
    <row r="193" spans="1:17" x14ac:dyDescent="0.25">
      <c r="A193" s="2"/>
      <c r="B193" s="2"/>
      <c r="C193" s="1"/>
      <c r="D193" s="59">
        <v>10</v>
      </c>
      <c r="E193" s="52">
        <v>2005.791667</v>
      </c>
      <c r="F193" s="53">
        <v>677.42148562136697</v>
      </c>
      <c r="G193" s="54">
        <f t="shared" si="11"/>
        <v>-3.950966726938077</v>
      </c>
      <c r="H193" s="53">
        <v>6967.0967741935501</v>
      </c>
      <c r="I193" s="53">
        <v>653.19354838709705</v>
      </c>
      <c r="J193" s="53">
        <v>913.80645161290295</v>
      </c>
      <c r="K193" s="53">
        <f t="shared" si="12"/>
        <v>5400.0967741935492</v>
      </c>
      <c r="L193" s="52">
        <v>0.372</v>
      </c>
      <c r="M193" s="53">
        <v>792.54521838789901</v>
      </c>
      <c r="N193" s="53">
        <f t="shared" si="13"/>
        <v>784.28102317749449</v>
      </c>
      <c r="O193" s="53">
        <f t="shared" si="10"/>
        <v>8.2641952104045231</v>
      </c>
      <c r="P193" s="53">
        <f t="shared" si="14"/>
        <v>68.296922475673057</v>
      </c>
      <c r="Q193" s="42"/>
    </row>
    <row r="194" spans="1:17" x14ac:dyDescent="0.25">
      <c r="A194" s="2"/>
      <c r="B194" s="2"/>
      <c r="C194" s="1"/>
      <c r="D194" s="59">
        <v>11</v>
      </c>
      <c r="E194" s="52">
        <v>2005.875</v>
      </c>
      <c r="F194" s="53">
        <v>678.51054617162401</v>
      </c>
      <c r="G194" s="54">
        <f t="shared" si="11"/>
        <v>1.0890605502570452</v>
      </c>
      <c r="H194" s="53">
        <v>6335.3333333333303</v>
      </c>
      <c r="I194" s="53">
        <v>448.76666666666699</v>
      </c>
      <c r="J194" s="53">
        <v>739.26666666666699</v>
      </c>
      <c r="K194" s="53">
        <f t="shared" si="12"/>
        <v>5147.2999999999956</v>
      </c>
      <c r="L194" s="52">
        <v>3.7999999999999999E-2</v>
      </c>
      <c r="M194" s="53">
        <v>783.72521088772203</v>
      </c>
      <c r="N194" s="53">
        <f t="shared" si="13"/>
        <v>787.36930273665234</v>
      </c>
      <c r="O194" s="53">
        <f t="shared" si="10"/>
        <v>-3.6440918489303158</v>
      </c>
      <c r="P194" s="53">
        <f t="shared" si="14"/>
        <v>13.279405403440368</v>
      </c>
      <c r="Q194" s="42"/>
    </row>
    <row r="195" spans="1:17" x14ac:dyDescent="0.25">
      <c r="A195" s="2"/>
      <c r="B195" s="2"/>
      <c r="C195" s="1"/>
      <c r="D195" s="59">
        <v>12</v>
      </c>
      <c r="E195" s="52">
        <v>2005.958333</v>
      </c>
      <c r="F195" s="53">
        <v>682.67206766256504</v>
      </c>
      <c r="G195" s="54">
        <f t="shared" si="11"/>
        <v>4.161521490941027</v>
      </c>
      <c r="H195" s="53">
        <v>4840.9677419354803</v>
      </c>
      <c r="I195" s="53">
        <v>424.74193548387098</v>
      </c>
      <c r="J195" s="53">
        <v>691.09677419354796</v>
      </c>
      <c r="K195" s="53">
        <f t="shared" si="12"/>
        <v>3725.1290322580612</v>
      </c>
      <c r="L195" s="52">
        <v>0</v>
      </c>
      <c r="M195" s="53">
        <v>802.60970517659496</v>
      </c>
      <c r="N195" s="53">
        <f t="shared" si="13"/>
        <v>814.13077169332996</v>
      </c>
      <c r="O195" s="53">
        <f t="shared" si="10"/>
        <v>-11.521066516735004</v>
      </c>
      <c r="P195" s="53">
        <f t="shared" si="14"/>
        <v>132.73497368303245</v>
      </c>
      <c r="Q195" s="42"/>
    </row>
    <row r="196" spans="1:17" x14ac:dyDescent="0.25">
      <c r="A196" s="2"/>
      <c r="B196" s="2"/>
      <c r="C196" s="1"/>
      <c r="D196" s="59">
        <v>1</v>
      </c>
      <c r="E196" s="52">
        <v>2006.041667</v>
      </c>
      <c r="F196" s="53">
        <v>690.929052357861</v>
      </c>
      <c r="G196" s="54">
        <f t="shared" si="11"/>
        <v>8.2569846952959551</v>
      </c>
      <c r="H196" s="53">
        <v>5842.2580645161297</v>
      </c>
      <c r="I196" s="53">
        <v>428.19032258064499</v>
      </c>
      <c r="J196" s="53">
        <v>594.25806451612902</v>
      </c>
      <c r="K196" s="53">
        <f t="shared" si="12"/>
        <v>4819.8096774193564</v>
      </c>
      <c r="L196" s="52">
        <v>0</v>
      </c>
      <c r="M196" s="53">
        <v>798.836681432874</v>
      </c>
      <c r="N196" s="53">
        <f t="shared" si="13"/>
        <v>798.89354835809081</v>
      </c>
      <c r="O196" s="53">
        <f t="shared" ref="O196:O259" si="15">M196-N196</f>
        <v>-5.686692521680925E-2</v>
      </c>
      <c r="P196" s="53">
        <f t="shared" si="14"/>
        <v>3.2338471836141757E-3</v>
      </c>
      <c r="Q196" s="42"/>
    </row>
    <row r="197" spans="1:17" x14ac:dyDescent="0.25">
      <c r="A197" s="2"/>
      <c r="B197" s="2"/>
      <c r="C197" s="1"/>
      <c r="D197" s="59">
        <v>2</v>
      </c>
      <c r="E197" s="52">
        <v>2006.125</v>
      </c>
      <c r="F197" s="53">
        <v>699.37943569826405</v>
      </c>
      <c r="G197" s="54">
        <f t="shared" ref="G197:G260" si="16">(F197-F196)</f>
        <v>8.4503833404030502</v>
      </c>
      <c r="H197" s="53">
        <v>7797.5</v>
      </c>
      <c r="I197" s="53">
        <v>566.357142857143</v>
      </c>
      <c r="J197" s="53">
        <v>929.53571428571399</v>
      </c>
      <c r="K197" s="53">
        <f t="shared" ref="K197:K260" si="17">H197-I197-J197</f>
        <v>6301.6071428571431</v>
      </c>
      <c r="L197" s="52">
        <v>0.05</v>
      </c>
      <c r="M197" s="53">
        <v>773.22067547043798</v>
      </c>
      <c r="N197" s="53">
        <f t="shared" ref="N197:N260" si="18">((F197*K197 + $C$6*627*$C$5*(I197+J197) + $C$9*$C$8*($C$7-K197)+$C$12*IF(L197&gt;$C$10,$C$11*(L197-$C$10),0)) / ($C$4*K197+$C$5*(I197+J197)+$C$8*($C$7-K197)+IF(L197&gt;$C$10,$C$11*(L197-$C$10),0))  - $C$13*G197)+ IF(E197&lt;2008.3,$C$14,0)</f>
        <v>785.14233189702691</v>
      </c>
      <c r="O197" s="53">
        <f t="shared" si="15"/>
        <v>-11.921656426588925</v>
      </c>
      <c r="P197" s="53">
        <f t="shared" ref="P197:P260" si="19">O197^2</f>
        <v>142.12589195362901</v>
      </c>
      <c r="Q197" s="42"/>
    </row>
    <row r="198" spans="1:17" x14ac:dyDescent="0.25">
      <c r="A198" s="2"/>
      <c r="B198" s="2"/>
      <c r="C198" s="1"/>
      <c r="D198" s="59">
        <v>3</v>
      </c>
      <c r="E198" s="52">
        <v>2006.208333</v>
      </c>
      <c r="F198" s="53">
        <v>693.91172618509097</v>
      </c>
      <c r="G198" s="54">
        <f t="shared" si="16"/>
        <v>-5.4677095131730766</v>
      </c>
      <c r="H198" s="53">
        <v>9752.2580645161306</v>
      </c>
      <c r="I198" s="53">
        <v>741.29032258064501</v>
      </c>
      <c r="J198" s="53">
        <v>1006.1935483871</v>
      </c>
      <c r="K198" s="53">
        <f t="shared" si="17"/>
        <v>8004.7741935483846</v>
      </c>
      <c r="L198" s="52">
        <v>0.17799999999999999</v>
      </c>
      <c r="M198" s="53">
        <v>765.07133769206598</v>
      </c>
      <c r="N198" s="53">
        <f t="shared" si="18"/>
        <v>773.14772425339754</v>
      </c>
      <c r="O198" s="53">
        <f t="shared" si="15"/>
        <v>-8.0763865613315602</v>
      </c>
      <c r="P198" s="53">
        <f t="shared" si="19"/>
        <v>65.22801988805702</v>
      </c>
      <c r="Q198" s="42"/>
    </row>
    <row r="199" spans="1:17" x14ac:dyDescent="0.25">
      <c r="A199" s="2"/>
      <c r="B199" s="2"/>
      <c r="C199" s="1"/>
      <c r="D199" s="59">
        <v>4</v>
      </c>
      <c r="E199" s="52">
        <v>2006.291667</v>
      </c>
      <c r="F199" s="53">
        <v>700.00767409662603</v>
      </c>
      <c r="G199" s="54">
        <f t="shared" si="16"/>
        <v>6.0959479115350632</v>
      </c>
      <c r="H199" s="53">
        <v>11985.666666666701</v>
      </c>
      <c r="I199" s="53">
        <v>952.93333333333305</v>
      </c>
      <c r="J199" s="53">
        <v>1218.2666666666701</v>
      </c>
      <c r="K199" s="53">
        <f t="shared" si="17"/>
        <v>9814.4666666666981</v>
      </c>
      <c r="L199" s="52">
        <v>3.7999999999999999E-2</v>
      </c>
      <c r="M199" s="53">
        <v>766.94000320753196</v>
      </c>
      <c r="N199" s="53">
        <f t="shared" si="18"/>
        <v>761.58745311574762</v>
      </c>
      <c r="O199" s="53">
        <f t="shared" si="15"/>
        <v>5.3525500917843374</v>
      </c>
      <c r="P199" s="53">
        <f t="shared" si="19"/>
        <v>28.649792485060519</v>
      </c>
      <c r="Q199" s="42"/>
    </row>
    <row r="200" spans="1:17" x14ac:dyDescent="0.25">
      <c r="A200" s="2"/>
      <c r="B200" s="2"/>
      <c r="C200" s="1"/>
      <c r="D200" s="59">
        <v>5</v>
      </c>
      <c r="E200" s="52">
        <v>2006.375</v>
      </c>
      <c r="F200" s="53">
        <v>696.20358000807005</v>
      </c>
      <c r="G200" s="54">
        <f t="shared" si="16"/>
        <v>-3.8040940885559849</v>
      </c>
      <c r="H200" s="53">
        <v>11998.3870967742</v>
      </c>
      <c r="I200" s="53">
        <v>1151.9032258064501</v>
      </c>
      <c r="J200" s="53">
        <v>1491.61290322581</v>
      </c>
      <c r="K200" s="53">
        <f t="shared" si="17"/>
        <v>9354.8709677419392</v>
      </c>
      <c r="L200" s="52">
        <v>2E-3</v>
      </c>
      <c r="M200" s="53">
        <v>766.927358053023</v>
      </c>
      <c r="N200" s="53">
        <f t="shared" si="18"/>
        <v>765.19146511185943</v>
      </c>
      <c r="O200" s="53">
        <f t="shared" si="15"/>
        <v>1.73589294116357</v>
      </c>
      <c r="P200" s="53">
        <f t="shared" si="19"/>
        <v>3.0133243031815096</v>
      </c>
      <c r="Q200" s="42"/>
    </row>
    <row r="201" spans="1:17" x14ac:dyDescent="0.25">
      <c r="A201" s="2"/>
      <c r="B201" s="2"/>
      <c r="C201" s="1"/>
      <c r="D201" s="59">
        <v>6</v>
      </c>
      <c r="E201" s="52">
        <v>2006.458333</v>
      </c>
      <c r="F201" s="53">
        <v>691.68310308569698</v>
      </c>
      <c r="G201" s="54">
        <f t="shared" si="16"/>
        <v>-4.5204769223730636</v>
      </c>
      <c r="H201" s="53">
        <v>12383.333333333299</v>
      </c>
      <c r="I201" s="53">
        <v>1206.6666666666699</v>
      </c>
      <c r="J201" s="53">
        <v>1658.3333333333301</v>
      </c>
      <c r="K201" s="53">
        <f t="shared" si="17"/>
        <v>9518.3333333332994</v>
      </c>
      <c r="L201" s="52">
        <v>5.4000000000000006E-2</v>
      </c>
      <c r="M201" s="53">
        <v>759.08987191715698</v>
      </c>
      <c r="N201" s="53">
        <f t="shared" si="18"/>
        <v>760.87664567663739</v>
      </c>
      <c r="O201" s="53">
        <f t="shared" si="15"/>
        <v>-1.7867737594804112</v>
      </c>
      <c r="P201" s="53">
        <f t="shared" si="19"/>
        <v>3.1925604675677621</v>
      </c>
      <c r="Q201" s="42"/>
    </row>
    <row r="202" spans="1:17" x14ac:dyDescent="0.25">
      <c r="A202" s="2"/>
      <c r="B202" s="2"/>
      <c r="C202" s="1"/>
      <c r="D202" s="59">
        <v>7</v>
      </c>
      <c r="E202" s="52">
        <v>2006.541667</v>
      </c>
      <c r="F202" s="53">
        <v>684.69075547268005</v>
      </c>
      <c r="G202" s="54">
        <f t="shared" si="16"/>
        <v>-6.992347613016932</v>
      </c>
      <c r="H202" s="53">
        <v>11688.3870967742</v>
      </c>
      <c r="I202" s="53">
        <v>1188.0645161290299</v>
      </c>
      <c r="J202" s="53">
        <v>1665.4838709677399</v>
      </c>
      <c r="K202" s="53">
        <f t="shared" si="17"/>
        <v>8834.8387096774295</v>
      </c>
      <c r="L202" s="52">
        <v>0.27800000000000002</v>
      </c>
      <c r="M202" s="53">
        <v>746.63618753562605</v>
      </c>
      <c r="N202" s="53">
        <f t="shared" si="18"/>
        <v>760.1404157673885</v>
      </c>
      <c r="O202" s="53">
        <f t="shared" si="15"/>
        <v>-13.504228231762454</v>
      </c>
      <c r="P202" s="53">
        <f t="shared" si="19"/>
        <v>182.36418013553009</v>
      </c>
      <c r="Q202" s="42"/>
    </row>
    <row r="203" spans="1:17" x14ac:dyDescent="0.25">
      <c r="A203" s="2"/>
      <c r="B203" s="2"/>
      <c r="C203" s="1"/>
      <c r="D203" s="59">
        <v>8</v>
      </c>
      <c r="E203" s="52">
        <v>2006.625</v>
      </c>
      <c r="F203" s="53">
        <v>680.01360707207505</v>
      </c>
      <c r="G203" s="54">
        <f t="shared" si="16"/>
        <v>-4.6771484006050059</v>
      </c>
      <c r="H203" s="53">
        <v>10140.967741935499</v>
      </c>
      <c r="I203" s="53">
        <v>1125.77419354839</v>
      </c>
      <c r="J203" s="53">
        <v>1687.0967741935499</v>
      </c>
      <c r="K203" s="53">
        <f t="shared" si="17"/>
        <v>7328.0967741935592</v>
      </c>
      <c r="L203" s="52">
        <v>0.27</v>
      </c>
      <c r="M203" s="53">
        <v>760.853539591002</v>
      </c>
      <c r="N203" s="53">
        <f t="shared" si="18"/>
        <v>765.29677476743223</v>
      </c>
      <c r="O203" s="53">
        <f t="shared" si="15"/>
        <v>-4.4432351764302211</v>
      </c>
      <c r="P203" s="53">
        <f t="shared" si="19"/>
        <v>19.742338833066899</v>
      </c>
      <c r="Q203" s="42"/>
    </row>
    <row r="204" spans="1:17" x14ac:dyDescent="0.25">
      <c r="A204" s="2"/>
      <c r="B204" s="2"/>
      <c r="C204" s="1"/>
      <c r="D204" s="59">
        <v>9</v>
      </c>
      <c r="E204" s="52">
        <v>2006.708333</v>
      </c>
      <c r="F204" s="53">
        <v>680.19360132720203</v>
      </c>
      <c r="G204" s="54">
        <f t="shared" si="16"/>
        <v>0.17999425512698508</v>
      </c>
      <c r="H204" s="53">
        <v>9056.6666666666697</v>
      </c>
      <c r="I204" s="53">
        <v>865.73333333333301</v>
      </c>
      <c r="J204" s="53">
        <v>1321.5333333333299</v>
      </c>
      <c r="K204" s="53">
        <f t="shared" si="17"/>
        <v>6869.4000000000069</v>
      </c>
      <c r="L204" s="52">
        <v>0.36</v>
      </c>
      <c r="M204" s="53">
        <v>765.22109019382594</v>
      </c>
      <c r="N204" s="53">
        <f t="shared" si="18"/>
        <v>767.45970741433371</v>
      </c>
      <c r="O204" s="53">
        <f t="shared" si="15"/>
        <v>-2.2386172205077628</v>
      </c>
      <c r="P204" s="53">
        <f t="shared" si="19"/>
        <v>5.0114070599539016</v>
      </c>
      <c r="Q204" s="42"/>
    </row>
    <row r="205" spans="1:17" x14ac:dyDescent="0.25">
      <c r="A205" s="2"/>
      <c r="B205" s="2"/>
      <c r="C205" s="1"/>
      <c r="D205" s="59">
        <v>10</v>
      </c>
      <c r="E205" s="52">
        <v>2006.791667</v>
      </c>
      <c r="F205" s="53">
        <v>679.60214587091298</v>
      </c>
      <c r="G205" s="54">
        <f t="shared" si="16"/>
        <v>-0.59145545628905438</v>
      </c>
      <c r="H205" s="53">
        <v>7333.5483870967701</v>
      </c>
      <c r="I205" s="53">
        <v>600.41935483870998</v>
      </c>
      <c r="J205" s="53">
        <v>1040.5483870967701</v>
      </c>
      <c r="K205" s="53">
        <f t="shared" si="17"/>
        <v>5692.5806451612898</v>
      </c>
      <c r="L205" s="52">
        <v>0.28799999999999998</v>
      </c>
      <c r="M205" s="53">
        <v>781.39490308698203</v>
      </c>
      <c r="N205" s="53">
        <f t="shared" si="18"/>
        <v>780.41537344317931</v>
      </c>
      <c r="O205" s="53">
        <f t="shared" si="15"/>
        <v>0.97952964380272078</v>
      </c>
      <c r="P205" s="53">
        <f t="shared" si="19"/>
        <v>0.95947832308828507</v>
      </c>
      <c r="Q205" s="42"/>
    </row>
    <row r="206" spans="1:17" x14ac:dyDescent="0.25">
      <c r="A206" s="2"/>
      <c r="B206" s="2"/>
      <c r="C206" s="1"/>
      <c r="D206" s="59">
        <v>11</v>
      </c>
      <c r="E206" s="52">
        <v>2006.875</v>
      </c>
      <c r="F206" s="53">
        <v>683.34969941157601</v>
      </c>
      <c r="G206" s="54">
        <f t="shared" si="16"/>
        <v>3.7475535406630343</v>
      </c>
      <c r="H206" s="53">
        <v>5947</v>
      </c>
      <c r="I206" s="53">
        <v>445.5</v>
      </c>
      <c r="J206" s="53">
        <v>765.13333333333298</v>
      </c>
      <c r="K206" s="53">
        <f t="shared" si="17"/>
        <v>4736.3666666666668</v>
      </c>
      <c r="L206" s="52">
        <v>0</v>
      </c>
      <c r="M206" s="53">
        <v>788.53315968440802</v>
      </c>
      <c r="N206" s="53">
        <f t="shared" si="18"/>
        <v>795.7125054179387</v>
      </c>
      <c r="O206" s="53">
        <f t="shared" si="15"/>
        <v>-7.1793457335306812</v>
      </c>
      <c r="P206" s="53">
        <f t="shared" si="19"/>
        <v>51.543005161565198</v>
      </c>
      <c r="Q206" s="42"/>
    </row>
    <row r="207" spans="1:17" x14ac:dyDescent="0.25">
      <c r="A207" s="2"/>
      <c r="B207" s="2"/>
      <c r="C207" s="1"/>
      <c r="D207" s="59">
        <v>12</v>
      </c>
      <c r="E207" s="52">
        <v>2006.958333</v>
      </c>
      <c r="F207" s="53">
        <v>687.73602946329402</v>
      </c>
      <c r="G207" s="54">
        <f t="shared" si="16"/>
        <v>4.3863300517180051</v>
      </c>
      <c r="H207" s="53">
        <v>5306.77419354839</v>
      </c>
      <c r="I207" s="53">
        <v>524.96774193548401</v>
      </c>
      <c r="J207" s="53">
        <v>723.41935483870998</v>
      </c>
      <c r="K207" s="53">
        <f t="shared" si="17"/>
        <v>4058.3870967741959</v>
      </c>
      <c r="L207" s="52">
        <v>2.6000000000000002E-2</v>
      </c>
      <c r="M207" s="53">
        <v>810.72224893805401</v>
      </c>
      <c r="N207" s="53">
        <f t="shared" si="18"/>
        <v>809.81345185045996</v>
      </c>
      <c r="O207" s="53">
        <f t="shared" si="15"/>
        <v>0.90879708759405275</v>
      </c>
      <c r="P207" s="53">
        <f t="shared" si="19"/>
        <v>0.82591214641943245</v>
      </c>
      <c r="Q207" s="42"/>
    </row>
    <row r="208" spans="1:17" x14ac:dyDescent="0.25">
      <c r="A208" s="2"/>
      <c r="B208" s="2"/>
      <c r="C208" s="1"/>
      <c r="D208" s="59">
        <v>1</v>
      </c>
      <c r="E208" s="52">
        <v>2007.041667</v>
      </c>
      <c r="F208" s="53">
        <v>684.42027501861196</v>
      </c>
      <c r="G208" s="54">
        <f t="shared" si="16"/>
        <v>-3.3157544446820566</v>
      </c>
      <c r="H208" s="53">
        <v>5484.8387096774204</v>
      </c>
      <c r="I208" s="53">
        <v>429.58064516129002</v>
      </c>
      <c r="J208" s="53">
        <v>597</v>
      </c>
      <c r="K208" s="53">
        <f t="shared" si="17"/>
        <v>4458.2580645161306</v>
      </c>
      <c r="L208" s="52">
        <v>0.126</v>
      </c>
      <c r="M208" s="53">
        <v>801.12069761588702</v>
      </c>
      <c r="N208" s="53">
        <f t="shared" si="18"/>
        <v>805.67251286409351</v>
      </c>
      <c r="O208" s="53">
        <f t="shared" si="15"/>
        <v>-4.5518152482064806</v>
      </c>
      <c r="P208" s="53">
        <f t="shared" si="19"/>
        <v>20.719022053805023</v>
      </c>
      <c r="Q208" s="42"/>
    </row>
    <row r="209" spans="1:17" x14ac:dyDescent="0.25">
      <c r="A209" s="2"/>
      <c r="B209" s="2"/>
      <c r="C209" s="1"/>
      <c r="D209" s="59">
        <v>2</v>
      </c>
      <c r="E209" s="52">
        <v>2007.125</v>
      </c>
      <c r="F209" s="53">
        <v>690.13448635974805</v>
      </c>
      <c r="G209" s="54">
        <f t="shared" si="16"/>
        <v>5.7142113411360924</v>
      </c>
      <c r="H209" s="53">
        <v>7669.2857142857101</v>
      </c>
      <c r="I209" s="53">
        <v>581.392857142857</v>
      </c>
      <c r="J209" s="53">
        <v>937.357142857143</v>
      </c>
      <c r="K209" s="53">
        <f t="shared" si="17"/>
        <v>6150.5357142857101</v>
      </c>
      <c r="L209" s="52">
        <v>2.7999999999999997E-2</v>
      </c>
      <c r="M209" s="53">
        <v>766.34331023450898</v>
      </c>
      <c r="N209" s="53">
        <f t="shared" si="18"/>
        <v>780.66719667791813</v>
      </c>
      <c r="O209" s="53">
        <f t="shared" si="15"/>
        <v>-14.323886443409151</v>
      </c>
      <c r="P209" s="53">
        <f t="shared" si="19"/>
        <v>205.17372284368045</v>
      </c>
      <c r="Q209" s="42"/>
    </row>
    <row r="210" spans="1:17" x14ac:dyDescent="0.25">
      <c r="A210" s="2"/>
      <c r="B210" s="2"/>
      <c r="C210" s="1"/>
      <c r="D210" s="59">
        <v>3</v>
      </c>
      <c r="E210" s="52">
        <v>2007.208333</v>
      </c>
      <c r="F210" s="53">
        <v>685.63616815128603</v>
      </c>
      <c r="G210" s="54">
        <f t="shared" si="16"/>
        <v>-4.4983182084620239</v>
      </c>
      <c r="H210" s="53">
        <v>10676.4516129032</v>
      </c>
      <c r="I210" s="53">
        <v>687.58064516129002</v>
      </c>
      <c r="J210" s="53">
        <v>1103.7096774193501</v>
      </c>
      <c r="K210" s="53">
        <f t="shared" si="17"/>
        <v>8885.1612903225596</v>
      </c>
      <c r="L210" s="52">
        <v>0.29200000000000004</v>
      </c>
      <c r="M210" s="53">
        <v>743.01104423694903</v>
      </c>
      <c r="N210" s="53">
        <f t="shared" si="18"/>
        <v>759.92270708251465</v>
      </c>
      <c r="O210" s="53">
        <f t="shared" si="15"/>
        <v>-16.911662845565615</v>
      </c>
      <c r="P210" s="53">
        <f t="shared" si="19"/>
        <v>286.00434020208451</v>
      </c>
      <c r="Q210" s="42"/>
    </row>
    <row r="211" spans="1:17" x14ac:dyDescent="0.25">
      <c r="A211" s="2"/>
      <c r="B211" s="2"/>
      <c r="C211" s="1"/>
      <c r="D211" s="59">
        <v>4</v>
      </c>
      <c r="E211" s="52">
        <v>2007.291667</v>
      </c>
      <c r="F211" s="53">
        <v>687.80103484718404</v>
      </c>
      <c r="G211" s="54">
        <f t="shared" si="16"/>
        <v>2.1648666958980129</v>
      </c>
      <c r="H211" s="53">
        <v>12413.333333333299</v>
      </c>
      <c r="I211" s="53">
        <v>1084.6666666666699</v>
      </c>
      <c r="J211" s="53">
        <v>1303.93333333333</v>
      </c>
      <c r="K211" s="53">
        <f t="shared" si="17"/>
        <v>10024.733333333299</v>
      </c>
      <c r="L211" s="52">
        <v>2.6000000000000002E-2</v>
      </c>
      <c r="M211" s="53">
        <v>738.00128503323901</v>
      </c>
      <c r="N211" s="53">
        <f t="shared" si="18"/>
        <v>751.99928779599259</v>
      </c>
      <c r="O211" s="53">
        <f t="shared" si="15"/>
        <v>-13.998002762753572</v>
      </c>
      <c r="P211" s="53">
        <f t="shared" si="19"/>
        <v>195.94408134605663</v>
      </c>
      <c r="Q211" s="42"/>
    </row>
    <row r="212" spans="1:17" x14ac:dyDescent="0.25">
      <c r="A212" s="2"/>
      <c r="B212" s="2"/>
      <c r="C212" s="1"/>
      <c r="D212" s="59">
        <v>5</v>
      </c>
      <c r="E212" s="52">
        <v>2007.375</v>
      </c>
      <c r="F212" s="53">
        <v>674.42289249292901</v>
      </c>
      <c r="G212" s="54">
        <f t="shared" si="16"/>
        <v>-13.378142354255033</v>
      </c>
      <c r="H212" s="53">
        <v>11708.3870967742</v>
      </c>
      <c r="I212" s="53">
        <v>1136.4516129032299</v>
      </c>
      <c r="J212" s="53">
        <v>1754.1935483871</v>
      </c>
      <c r="K212" s="53">
        <f t="shared" si="17"/>
        <v>8817.7419354838694</v>
      </c>
      <c r="L212" s="52">
        <v>0</v>
      </c>
      <c r="M212" s="53">
        <v>743.53710322271297</v>
      </c>
      <c r="N212" s="53">
        <f t="shared" si="18"/>
        <v>755.26302513724352</v>
      </c>
      <c r="O212" s="53">
        <f t="shared" si="15"/>
        <v>-11.725921914530545</v>
      </c>
      <c r="P212" s="53">
        <f t="shared" si="19"/>
        <v>137.49724474566767</v>
      </c>
      <c r="Q212" s="42"/>
    </row>
    <row r="213" spans="1:17" x14ac:dyDescent="0.25">
      <c r="A213" s="2"/>
      <c r="B213" s="2"/>
      <c r="C213" s="1"/>
      <c r="D213" s="59">
        <v>6</v>
      </c>
      <c r="E213" s="52">
        <v>2007.458333</v>
      </c>
      <c r="F213" s="53">
        <v>674.73651802780398</v>
      </c>
      <c r="G213" s="54">
        <f t="shared" si="16"/>
        <v>0.3136255348749728</v>
      </c>
      <c r="H213" s="53">
        <v>12332</v>
      </c>
      <c r="I213" s="53">
        <v>1175</v>
      </c>
      <c r="J213" s="53">
        <v>1803.6666666666699</v>
      </c>
      <c r="K213" s="53">
        <f t="shared" si="17"/>
        <v>9353.3333333333303</v>
      </c>
      <c r="L213" s="52">
        <v>0</v>
      </c>
      <c r="M213" s="53">
        <v>736.75852233412195</v>
      </c>
      <c r="N213" s="53">
        <f t="shared" si="18"/>
        <v>745.59429260037348</v>
      </c>
      <c r="O213" s="53">
        <f t="shared" si="15"/>
        <v>-8.8357702662515294</v>
      </c>
      <c r="P213" s="53">
        <f t="shared" si="19"/>
        <v>78.070836197974629</v>
      </c>
      <c r="Q213" s="42"/>
    </row>
    <row r="214" spans="1:17" x14ac:dyDescent="0.25">
      <c r="A214" s="2"/>
      <c r="B214" s="2"/>
      <c r="C214" s="1"/>
      <c r="D214" s="59">
        <v>7</v>
      </c>
      <c r="E214" s="52">
        <v>2007.541667</v>
      </c>
      <c r="F214" s="53">
        <v>673.65658031666703</v>
      </c>
      <c r="G214" s="54">
        <f t="shared" si="16"/>
        <v>-1.0799377111369495</v>
      </c>
      <c r="H214" s="53">
        <v>12454.8387096774</v>
      </c>
      <c r="I214" s="53">
        <v>1190.96774193548</v>
      </c>
      <c r="J214" s="53">
        <v>1837.7419354838701</v>
      </c>
      <c r="K214" s="53">
        <f t="shared" si="17"/>
        <v>9426.1290322580517</v>
      </c>
      <c r="L214" s="52">
        <v>0.122</v>
      </c>
      <c r="M214" s="53">
        <v>728.97150325627695</v>
      </c>
      <c r="N214" s="53">
        <f t="shared" si="18"/>
        <v>745.03572633698377</v>
      </c>
      <c r="O214" s="53">
        <f t="shared" si="15"/>
        <v>-16.064223080706824</v>
      </c>
      <c r="P214" s="53">
        <f t="shared" si="19"/>
        <v>258.05926318671385</v>
      </c>
      <c r="Q214" s="42"/>
    </row>
    <row r="215" spans="1:17" x14ac:dyDescent="0.25">
      <c r="A215" s="2"/>
      <c r="B215" s="2"/>
      <c r="C215" s="1"/>
      <c r="D215" s="59">
        <v>8</v>
      </c>
      <c r="E215" s="52">
        <v>2007.625</v>
      </c>
      <c r="F215" s="53">
        <v>668.17899680692699</v>
      </c>
      <c r="G215" s="54">
        <f t="shared" si="16"/>
        <v>-5.4775835097400432</v>
      </c>
      <c r="H215" s="53">
        <v>10110.6451612903</v>
      </c>
      <c r="I215" s="53">
        <v>1154.0645161290299</v>
      </c>
      <c r="J215" s="53">
        <v>1789.6774193548399</v>
      </c>
      <c r="K215" s="53">
        <f t="shared" si="17"/>
        <v>7166.9032258064299</v>
      </c>
      <c r="L215" s="52">
        <v>9.1999999999999998E-2</v>
      </c>
      <c r="M215" s="53">
        <v>740.90579408901999</v>
      </c>
      <c r="N215" s="53">
        <f t="shared" si="18"/>
        <v>758.06506856820329</v>
      </c>
      <c r="O215" s="53">
        <f t="shared" si="15"/>
        <v>-17.159274479183296</v>
      </c>
      <c r="P215" s="53">
        <f t="shared" si="19"/>
        <v>294.44070065195115</v>
      </c>
      <c r="Q215" s="42"/>
    </row>
    <row r="216" spans="1:17" x14ac:dyDescent="0.25">
      <c r="A216" s="2"/>
      <c r="B216" s="2"/>
      <c r="C216" s="1"/>
      <c r="D216" s="59">
        <v>9</v>
      </c>
      <c r="E216" s="52">
        <v>2007.708333</v>
      </c>
      <c r="F216" s="53">
        <v>661.77168885595597</v>
      </c>
      <c r="G216" s="54">
        <f t="shared" si="16"/>
        <v>-6.4073079509710169</v>
      </c>
      <c r="H216" s="53">
        <v>9195</v>
      </c>
      <c r="I216" s="53">
        <v>958.8</v>
      </c>
      <c r="J216" s="53">
        <v>1618.6666666666699</v>
      </c>
      <c r="K216" s="53">
        <f t="shared" si="17"/>
        <v>6617.533333333331</v>
      </c>
      <c r="L216" s="52">
        <v>0.19400000000000001</v>
      </c>
      <c r="M216" s="53">
        <v>751.90879400501001</v>
      </c>
      <c r="N216" s="53">
        <f t="shared" si="18"/>
        <v>758.80962872456792</v>
      </c>
      <c r="O216" s="53">
        <f t="shared" si="15"/>
        <v>-6.9008347195579063</v>
      </c>
      <c r="P216" s="53">
        <f t="shared" si="19"/>
        <v>47.621519826655849</v>
      </c>
      <c r="Q216" s="42"/>
    </row>
    <row r="217" spans="1:17" x14ac:dyDescent="0.25">
      <c r="A217" s="2"/>
      <c r="B217" s="2"/>
      <c r="C217" s="1"/>
      <c r="D217" s="59">
        <v>10</v>
      </c>
      <c r="E217" s="52">
        <v>2007.791667</v>
      </c>
      <c r="F217" s="53">
        <v>667.30334549155305</v>
      </c>
      <c r="G217" s="54">
        <f t="shared" si="16"/>
        <v>5.5316566355970735</v>
      </c>
      <c r="H217" s="53">
        <v>7203.5483870967701</v>
      </c>
      <c r="I217" s="53">
        <v>664.80645161290295</v>
      </c>
      <c r="J217" s="53">
        <v>1019.90322580645</v>
      </c>
      <c r="K217" s="53">
        <f t="shared" si="17"/>
        <v>5518.8387096774177</v>
      </c>
      <c r="L217" s="52">
        <v>0</v>
      </c>
      <c r="M217" s="53">
        <v>763.77144657290603</v>
      </c>
      <c r="N217" s="53">
        <f t="shared" si="18"/>
        <v>770.15999458444173</v>
      </c>
      <c r="O217" s="53">
        <f t="shared" si="15"/>
        <v>-6.3885480115357041</v>
      </c>
      <c r="P217" s="53">
        <f t="shared" si="19"/>
        <v>40.813545695696796</v>
      </c>
      <c r="Q217" s="42"/>
    </row>
    <row r="218" spans="1:17" x14ac:dyDescent="0.25">
      <c r="A218" s="2"/>
      <c r="B218" s="2"/>
      <c r="C218" s="1"/>
      <c r="D218" s="59">
        <v>11</v>
      </c>
      <c r="E218" s="52">
        <v>2007.875</v>
      </c>
      <c r="F218" s="53">
        <v>674.17355940057405</v>
      </c>
      <c r="G218" s="54">
        <f t="shared" si="16"/>
        <v>6.8702139090210039</v>
      </c>
      <c r="H218" s="53">
        <v>5420</v>
      </c>
      <c r="I218" s="53">
        <v>473.23333333333301</v>
      </c>
      <c r="J218" s="53">
        <v>811.36666666666702</v>
      </c>
      <c r="K218" s="53">
        <f t="shared" si="17"/>
        <v>4135.4000000000005</v>
      </c>
      <c r="L218" s="52">
        <v>0.29599999999999999</v>
      </c>
      <c r="M218" s="53">
        <v>790.77039630016202</v>
      </c>
      <c r="N218" s="53">
        <f t="shared" si="18"/>
        <v>797.47265683092053</v>
      </c>
      <c r="O218" s="53">
        <f t="shared" si="15"/>
        <v>-6.7022605307585081</v>
      </c>
      <c r="P218" s="53">
        <f t="shared" si="19"/>
        <v>44.920296222163316</v>
      </c>
      <c r="Q218" s="42"/>
    </row>
    <row r="219" spans="1:17" x14ac:dyDescent="0.25">
      <c r="A219" s="2"/>
      <c r="B219" s="2"/>
      <c r="C219" s="1"/>
      <c r="D219" s="59">
        <v>12</v>
      </c>
      <c r="E219" s="52">
        <v>2007.958333</v>
      </c>
      <c r="F219" s="53">
        <v>675.72626851518703</v>
      </c>
      <c r="G219" s="54">
        <f t="shared" si="16"/>
        <v>1.5527091146129806</v>
      </c>
      <c r="H219" s="53">
        <v>4078.7096774193501</v>
      </c>
      <c r="I219" s="53">
        <v>411.35483870967698</v>
      </c>
      <c r="J219" s="53">
        <v>607.45161290322596</v>
      </c>
      <c r="K219" s="53">
        <f t="shared" si="17"/>
        <v>3059.9032258064472</v>
      </c>
      <c r="L219" s="52">
        <v>0.79800000000000004</v>
      </c>
      <c r="M219" s="53">
        <v>828.62528347700902</v>
      </c>
      <c r="N219" s="53">
        <f t="shared" si="18"/>
        <v>828.0669070909704</v>
      </c>
      <c r="O219" s="53">
        <f t="shared" si="15"/>
        <v>0.55837638603861706</v>
      </c>
      <c r="P219" s="53">
        <f t="shared" si="19"/>
        <v>0.31178418848554668</v>
      </c>
      <c r="Q219" s="42"/>
    </row>
    <row r="220" spans="1:17" x14ac:dyDescent="0.25">
      <c r="A220" s="2"/>
      <c r="B220" s="2"/>
      <c r="C220" s="1"/>
      <c r="D220" s="59">
        <v>1</v>
      </c>
      <c r="E220" s="52">
        <v>2008.041667</v>
      </c>
      <c r="F220" s="53">
        <v>676.26164243323296</v>
      </c>
      <c r="G220" s="54">
        <f t="shared" si="16"/>
        <v>0.53537391804593426</v>
      </c>
      <c r="H220" s="53">
        <v>4849.6774193548399</v>
      </c>
      <c r="I220" s="53">
        <v>295.60967741935502</v>
      </c>
      <c r="J220" s="53">
        <v>512.83870967741905</v>
      </c>
      <c r="K220" s="53">
        <f t="shared" si="17"/>
        <v>4041.2290322580661</v>
      </c>
      <c r="L220" s="52">
        <v>1.0249999999999999</v>
      </c>
      <c r="M220" s="53">
        <v>799.84591667604195</v>
      </c>
      <c r="N220" s="53">
        <f t="shared" si="18"/>
        <v>807.18688637106618</v>
      </c>
      <c r="O220" s="53">
        <f t="shared" si="15"/>
        <v>-7.3409696950242278</v>
      </c>
      <c r="P220" s="53">
        <f t="shared" si="19"/>
        <v>53.889836063264106</v>
      </c>
      <c r="Q220" s="42"/>
    </row>
    <row r="221" spans="1:17" x14ac:dyDescent="0.25">
      <c r="A221" s="2"/>
      <c r="B221" s="2"/>
      <c r="C221" s="1"/>
      <c r="D221" s="59">
        <v>2</v>
      </c>
      <c r="E221" s="52">
        <v>2008.125</v>
      </c>
      <c r="F221" s="53">
        <v>672.67838562009604</v>
      </c>
      <c r="G221" s="54">
        <f t="shared" si="16"/>
        <v>-3.5832568131369271</v>
      </c>
      <c r="H221" s="53">
        <v>8231.7241379310308</v>
      </c>
      <c r="I221" s="53">
        <v>660.86206896551698</v>
      </c>
      <c r="J221" s="53">
        <v>951.72413793103499</v>
      </c>
      <c r="K221" s="53">
        <f t="shared" si="17"/>
        <v>6619.1379310344782</v>
      </c>
      <c r="L221" s="52">
        <v>0.19800000000000001</v>
      </c>
      <c r="M221" s="53">
        <v>754.77015860069196</v>
      </c>
      <c r="N221" s="53">
        <f t="shared" si="18"/>
        <v>766.57619291983951</v>
      </c>
      <c r="O221" s="53">
        <f t="shared" si="15"/>
        <v>-11.806034319147557</v>
      </c>
      <c r="P221" s="53">
        <f t="shared" si="19"/>
        <v>139.3824463448899</v>
      </c>
      <c r="Q221" s="42"/>
    </row>
    <row r="222" spans="1:17" x14ac:dyDescent="0.25">
      <c r="A222" s="2"/>
      <c r="B222" s="2"/>
      <c r="C222" s="1"/>
      <c r="D222" s="59">
        <v>3</v>
      </c>
      <c r="E222" s="52">
        <v>2008.208333</v>
      </c>
      <c r="F222" s="53">
        <v>674.37635736505104</v>
      </c>
      <c r="G222" s="54">
        <f t="shared" si="16"/>
        <v>1.697971744954998</v>
      </c>
      <c r="H222" s="53">
        <v>12179.677419354801</v>
      </c>
      <c r="I222" s="53">
        <v>995.16129032258095</v>
      </c>
      <c r="J222" s="53">
        <v>1240.2580645161299</v>
      </c>
      <c r="K222" s="53">
        <f t="shared" si="17"/>
        <v>9944.2580645160888</v>
      </c>
      <c r="L222" s="52">
        <v>8.0000000000000002E-3</v>
      </c>
      <c r="M222" s="53">
        <v>722.51205062439601</v>
      </c>
      <c r="N222" s="53">
        <f t="shared" si="18"/>
        <v>741.17711531003647</v>
      </c>
      <c r="O222" s="53">
        <f t="shared" si="15"/>
        <v>-18.665064685640459</v>
      </c>
      <c r="P222" s="53">
        <f t="shared" si="19"/>
        <v>348.38463971914257</v>
      </c>
      <c r="Q222" s="42"/>
    </row>
    <row r="223" spans="1:17" x14ac:dyDescent="0.25">
      <c r="A223" s="2"/>
      <c r="B223" s="2"/>
      <c r="C223" s="1"/>
      <c r="D223" s="59">
        <v>4</v>
      </c>
      <c r="E223" s="52">
        <v>2008.291667</v>
      </c>
      <c r="F223" s="53">
        <v>668.8399705068</v>
      </c>
      <c r="G223" s="54">
        <f t="shared" si="16"/>
        <v>-5.5363868582510349</v>
      </c>
      <c r="H223" s="53">
        <v>14293.333333333299</v>
      </c>
      <c r="I223" s="53">
        <v>1149.6666666666699</v>
      </c>
      <c r="J223" s="53">
        <v>1480.3333333333301</v>
      </c>
      <c r="K223" s="53">
        <f t="shared" si="17"/>
        <v>11663.333333333299</v>
      </c>
      <c r="L223" s="52">
        <v>0</v>
      </c>
      <c r="M223" s="53">
        <v>720.28041043231099</v>
      </c>
      <c r="N223" s="53">
        <f t="shared" si="18"/>
        <v>732.24514159692694</v>
      </c>
      <c r="O223" s="53">
        <f t="shared" si="15"/>
        <v>-11.964731164615955</v>
      </c>
      <c r="P223" s="53">
        <f t="shared" si="19"/>
        <v>143.15479184153227</v>
      </c>
      <c r="Q223" s="42"/>
    </row>
    <row r="224" spans="1:17" x14ac:dyDescent="0.25">
      <c r="A224" s="2"/>
      <c r="B224" s="2"/>
      <c r="C224" s="1"/>
      <c r="D224" s="59">
        <v>5</v>
      </c>
      <c r="E224" s="52">
        <v>2008.375</v>
      </c>
      <c r="F224" s="53">
        <v>646.20407345093304</v>
      </c>
      <c r="G224" s="54">
        <f t="shared" si="16"/>
        <v>-22.635897055866963</v>
      </c>
      <c r="H224" s="53">
        <v>11339.032258064501</v>
      </c>
      <c r="I224" s="53">
        <v>1034.41935483871</v>
      </c>
      <c r="J224" s="53">
        <v>1524.9032258064501</v>
      </c>
      <c r="K224" s="53">
        <f t="shared" si="17"/>
        <v>8779.7096774193396</v>
      </c>
      <c r="L224" s="52">
        <v>0.34799999999999998</v>
      </c>
      <c r="M224" s="53">
        <v>734.97571559636503</v>
      </c>
      <c r="N224" s="53">
        <f t="shared" si="18"/>
        <v>732.26350595154611</v>
      </c>
      <c r="O224" s="53">
        <f t="shared" si="15"/>
        <v>2.7122096448189268</v>
      </c>
      <c r="P224" s="53">
        <f t="shared" si="19"/>
        <v>7.3560811574488092</v>
      </c>
      <c r="Q224" s="42"/>
    </row>
    <row r="225" spans="1:17" x14ac:dyDescent="0.25">
      <c r="A225" s="2"/>
      <c r="B225" s="2"/>
      <c r="C225" s="1"/>
      <c r="D225" s="59">
        <v>6</v>
      </c>
      <c r="E225" s="52">
        <v>2008.458333</v>
      </c>
      <c r="F225" s="53">
        <v>647.550873384238</v>
      </c>
      <c r="G225" s="54">
        <f t="shared" si="16"/>
        <v>1.3467999333049647</v>
      </c>
      <c r="H225" s="53">
        <v>11957</v>
      </c>
      <c r="I225" s="53">
        <v>1207.3333333333301</v>
      </c>
      <c r="J225" s="53">
        <v>1741.6666666666699</v>
      </c>
      <c r="K225" s="53">
        <f t="shared" si="17"/>
        <v>9008</v>
      </c>
      <c r="L225" s="52">
        <v>0</v>
      </c>
      <c r="M225" s="53">
        <v>730.24320292170103</v>
      </c>
      <c r="N225" s="53">
        <f t="shared" si="18"/>
        <v>720.38145099655219</v>
      </c>
      <c r="O225" s="53">
        <f t="shared" si="15"/>
        <v>9.8617519251488375</v>
      </c>
      <c r="P225" s="53">
        <f t="shared" si="19"/>
        <v>97.254151033176797</v>
      </c>
      <c r="Q225" s="42"/>
    </row>
    <row r="226" spans="1:17" x14ac:dyDescent="0.25">
      <c r="A226" s="2"/>
      <c r="B226" s="2"/>
      <c r="C226" s="1"/>
      <c r="D226" s="59">
        <v>7</v>
      </c>
      <c r="E226" s="52">
        <v>2008.541667</v>
      </c>
      <c r="F226" s="53">
        <v>646.306619314199</v>
      </c>
      <c r="G226" s="54">
        <f t="shared" si="16"/>
        <v>-1.2442540700390055</v>
      </c>
      <c r="H226" s="53">
        <v>12226.4516129032</v>
      </c>
      <c r="I226" s="53">
        <v>1307.0967741935499</v>
      </c>
      <c r="J226" s="53">
        <v>1723.8709677419399</v>
      </c>
      <c r="K226" s="53">
        <f t="shared" si="17"/>
        <v>9195.4838709677115</v>
      </c>
      <c r="L226" s="52">
        <v>0.184</v>
      </c>
      <c r="M226" s="53">
        <v>726.11260571594801</v>
      </c>
      <c r="N226" s="53">
        <f t="shared" si="18"/>
        <v>719.59195517938031</v>
      </c>
      <c r="O226" s="53">
        <f t="shared" si="15"/>
        <v>6.5206505365677003</v>
      </c>
      <c r="P226" s="53">
        <f t="shared" si="19"/>
        <v>42.518883420040638</v>
      </c>
      <c r="Q226" s="42"/>
    </row>
    <row r="227" spans="1:17" x14ac:dyDescent="0.25">
      <c r="A227" s="2"/>
      <c r="B227" s="2"/>
      <c r="C227" s="1"/>
      <c r="D227" s="59">
        <v>8</v>
      </c>
      <c r="E227" s="52">
        <v>2008.625</v>
      </c>
      <c r="F227" s="53">
        <v>637.21778570507399</v>
      </c>
      <c r="G227" s="54">
        <f t="shared" si="16"/>
        <v>-9.0888336091250039</v>
      </c>
      <c r="H227" s="53">
        <v>10720</v>
      </c>
      <c r="I227" s="53">
        <v>1226.4838709677399</v>
      </c>
      <c r="J227" s="53">
        <v>1615.8064516129</v>
      </c>
      <c r="K227" s="53">
        <f t="shared" si="17"/>
        <v>7877.7096774193597</v>
      </c>
      <c r="L227" s="52">
        <v>0.78400000000000003</v>
      </c>
      <c r="M227" s="53">
        <v>735.71296493092404</v>
      </c>
      <c r="N227" s="53">
        <f t="shared" si="18"/>
        <v>725.68381528087502</v>
      </c>
      <c r="O227" s="53">
        <f t="shared" si="15"/>
        <v>10.029149650049021</v>
      </c>
      <c r="P227" s="53">
        <f t="shared" si="19"/>
        <v>100.5838427030784</v>
      </c>
      <c r="Q227" s="42"/>
    </row>
    <row r="228" spans="1:17" x14ac:dyDescent="0.25">
      <c r="A228" s="2"/>
      <c r="B228" s="2"/>
      <c r="C228" s="1"/>
      <c r="D228" s="59">
        <v>9</v>
      </c>
      <c r="E228" s="52">
        <v>2008.708333</v>
      </c>
      <c r="F228" s="53">
        <v>642.14597124425404</v>
      </c>
      <c r="G228" s="54">
        <f t="shared" si="16"/>
        <v>4.9281855391800491</v>
      </c>
      <c r="H228" s="53">
        <v>9072.3333333333303</v>
      </c>
      <c r="I228" s="53">
        <v>1009.03333333333</v>
      </c>
      <c r="J228" s="53">
        <v>1395.3333333333301</v>
      </c>
      <c r="K228" s="53">
        <f t="shared" si="17"/>
        <v>6667.9666666666699</v>
      </c>
      <c r="L228" s="52">
        <v>6.0000000000000001E-3</v>
      </c>
      <c r="M228" s="53">
        <v>750.66790461323603</v>
      </c>
      <c r="N228" s="53">
        <f t="shared" si="18"/>
        <v>733.06435558460225</v>
      </c>
      <c r="O228" s="53">
        <f t="shared" si="15"/>
        <v>17.603549028633779</v>
      </c>
      <c r="P228" s="53">
        <f t="shared" si="19"/>
        <v>309.88493840351327</v>
      </c>
      <c r="Q228" s="42"/>
    </row>
    <row r="229" spans="1:17" x14ac:dyDescent="0.25">
      <c r="A229" s="2"/>
      <c r="B229" s="2"/>
      <c r="C229" s="1"/>
      <c r="D229" s="59">
        <v>10</v>
      </c>
      <c r="E229" s="52">
        <v>2008.791667</v>
      </c>
      <c r="F229" s="53">
        <v>637.72192179776903</v>
      </c>
      <c r="G229" s="54">
        <f t="shared" si="16"/>
        <v>-4.4240494464850144</v>
      </c>
      <c r="H229" s="53">
        <v>7543.8709677419401</v>
      </c>
      <c r="I229" s="53">
        <v>711.87096774193503</v>
      </c>
      <c r="J229" s="53">
        <v>1053.8064516129</v>
      </c>
      <c r="K229" s="53">
        <f t="shared" si="17"/>
        <v>5778.1935483871057</v>
      </c>
      <c r="L229" s="52">
        <v>0</v>
      </c>
      <c r="M229" s="53">
        <v>754.01041578663705</v>
      </c>
      <c r="N229" s="53">
        <f t="shared" si="18"/>
        <v>744.56797204557972</v>
      </c>
      <c r="O229" s="53">
        <f t="shared" si="15"/>
        <v>9.4424437410573319</v>
      </c>
      <c r="P229" s="53">
        <f t="shared" si="19"/>
        <v>89.159743803032782</v>
      </c>
      <c r="Q229" s="42"/>
    </row>
    <row r="230" spans="1:17" x14ac:dyDescent="0.25">
      <c r="A230" s="2"/>
      <c r="B230" s="2"/>
      <c r="C230" s="1"/>
      <c r="D230" s="59">
        <v>11</v>
      </c>
      <c r="E230" s="52">
        <v>2008.875</v>
      </c>
      <c r="F230" s="53">
        <v>639.229277429739</v>
      </c>
      <c r="G230" s="54">
        <f t="shared" si="16"/>
        <v>1.5073556319699719</v>
      </c>
      <c r="H230" s="53">
        <v>6503.3333333333303</v>
      </c>
      <c r="I230" s="53">
        <v>507.73333333333301</v>
      </c>
      <c r="J230" s="53">
        <v>776.8</v>
      </c>
      <c r="K230" s="53">
        <f t="shared" si="17"/>
        <v>5218.7999999999975</v>
      </c>
      <c r="L230" s="52">
        <v>0.6</v>
      </c>
      <c r="M230" s="53">
        <v>757.35242437743602</v>
      </c>
      <c r="N230" s="53">
        <f t="shared" si="18"/>
        <v>750.98571950168866</v>
      </c>
      <c r="O230" s="53">
        <f t="shared" si="15"/>
        <v>6.3667048757473594</v>
      </c>
      <c r="P230" s="53">
        <f t="shared" si="19"/>
        <v>40.534930974865198</v>
      </c>
      <c r="Q230" s="42"/>
    </row>
    <row r="231" spans="1:17" x14ac:dyDescent="0.25">
      <c r="A231" s="2"/>
      <c r="B231" s="2"/>
      <c r="C231" s="1"/>
      <c r="D231" s="59">
        <v>12</v>
      </c>
      <c r="E231" s="52">
        <v>2008.958333</v>
      </c>
      <c r="F231" s="53">
        <v>634.45989403044905</v>
      </c>
      <c r="G231" s="54">
        <f t="shared" si="16"/>
        <v>-4.7693833992899499</v>
      </c>
      <c r="H231" s="53">
        <v>4329.0322580645197</v>
      </c>
      <c r="I231" s="53">
        <v>334.16129032258101</v>
      </c>
      <c r="J231" s="53">
        <v>550.41935483870998</v>
      </c>
      <c r="K231" s="53">
        <f t="shared" si="17"/>
        <v>3444.451612903229</v>
      </c>
      <c r="L231" s="52">
        <v>0.64</v>
      </c>
      <c r="M231" s="53">
        <v>817.00638432124197</v>
      </c>
      <c r="N231" s="53">
        <f t="shared" si="18"/>
        <v>789.46179278873342</v>
      </c>
      <c r="O231" s="53">
        <f t="shared" si="15"/>
        <v>27.544591532508548</v>
      </c>
      <c r="P231" s="53">
        <f t="shared" si="19"/>
        <v>758.70452269274165</v>
      </c>
      <c r="Q231" s="42"/>
    </row>
    <row r="232" spans="1:17" x14ac:dyDescent="0.25">
      <c r="A232" s="2"/>
      <c r="B232" s="2"/>
      <c r="C232" s="1"/>
      <c r="D232" s="59">
        <v>1</v>
      </c>
      <c r="E232" s="52">
        <v>2009.041667</v>
      </c>
      <c r="F232" s="53">
        <v>635.07990113940798</v>
      </c>
      <c r="G232" s="54">
        <f t="shared" si="16"/>
        <v>0.62000710895893008</v>
      </c>
      <c r="H232" s="53">
        <v>6200.9677419354803</v>
      </c>
      <c r="I232" s="53">
        <v>604.80645161290295</v>
      </c>
      <c r="J232" s="53">
        <v>540.35483870967698</v>
      </c>
      <c r="K232" s="53">
        <f t="shared" si="17"/>
        <v>5055.8064516129007</v>
      </c>
      <c r="L232" s="52">
        <v>6.0000000000000005E-2</v>
      </c>
      <c r="M232" s="53">
        <v>759.47124437790399</v>
      </c>
      <c r="N232" s="53">
        <f t="shared" si="18"/>
        <v>751.05809322100185</v>
      </c>
      <c r="O232" s="53">
        <f t="shared" si="15"/>
        <v>8.4131511569021313</v>
      </c>
      <c r="P232" s="53">
        <f t="shared" si="19"/>
        <v>70.78111238888367</v>
      </c>
      <c r="Q232" s="42"/>
    </row>
    <row r="233" spans="1:17" x14ac:dyDescent="0.25">
      <c r="A233" s="2"/>
      <c r="B233" s="2"/>
      <c r="C233" s="1"/>
      <c r="D233" s="59">
        <v>2</v>
      </c>
      <c r="E233" s="52">
        <v>2009.125</v>
      </c>
      <c r="F233" s="53">
        <v>631.315277485965</v>
      </c>
      <c r="G233" s="54">
        <f t="shared" si="16"/>
        <v>-3.7646236534429818</v>
      </c>
      <c r="H233" s="53">
        <v>7301.7857142857101</v>
      </c>
      <c r="I233" s="53">
        <v>545.32142857142901</v>
      </c>
      <c r="J233" s="53">
        <v>704.642857142857</v>
      </c>
      <c r="K233" s="53">
        <f t="shared" si="17"/>
        <v>6051.8214285714239</v>
      </c>
      <c r="L233" s="52">
        <v>0.69750000000000001</v>
      </c>
      <c r="M233" s="53">
        <v>739.04607898560198</v>
      </c>
      <c r="N233" s="53">
        <f t="shared" si="18"/>
        <v>735.32714952621018</v>
      </c>
      <c r="O233" s="53">
        <f t="shared" si="15"/>
        <v>3.7189294593918021</v>
      </c>
      <c r="P233" s="53">
        <f t="shared" si="19"/>
        <v>13.830436323932201</v>
      </c>
      <c r="Q233" s="42"/>
    </row>
    <row r="234" spans="1:17" x14ac:dyDescent="0.25">
      <c r="A234" s="2"/>
      <c r="B234" s="2"/>
      <c r="C234" s="1"/>
      <c r="D234" s="59">
        <v>3</v>
      </c>
      <c r="E234" s="52">
        <v>2009.208333</v>
      </c>
      <c r="F234" s="53">
        <v>631.10471589413896</v>
      </c>
      <c r="G234" s="54">
        <f t="shared" si="16"/>
        <v>-0.21056159182603551</v>
      </c>
      <c r="H234" s="53">
        <v>12111.935483871001</v>
      </c>
      <c r="I234" s="53">
        <v>1010.77419354839</v>
      </c>
      <c r="J234" s="53">
        <v>1059.7419354838701</v>
      </c>
      <c r="K234" s="53">
        <f t="shared" si="17"/>
        <v>10041.419354838741</v>
      </c>
      <c r="L234" s="52">
        <v>0</v>
      </c>
      <c r="M234" s="53">
        <v>699.60269606469001</v>
      </c>
      <c r="N234" s="53">
        <f t="shared" si="18"/>
        <v>699.05179900991243</v>
      </c>
      <c r="O234" s="53">
        <f t="shared" si="15"/>
        <v>0.55089705477757889</v>
      </c>
      <c r="P234" s="53">
        <f t="shared" si="19"/>
        <v>0.30348756496261076</v>
      </c>
      <c r="Q234" s="42"/>
    </row>
    <row r="235" spans="1:17" x14ac:dyDescent="0.25">
      <c r="A235" s="2"/>
      <c r="B235" s="2"/>
      <c r="C235" s="1"/>
      <c r="D235" s="59">
        <v>4</v>
      </c>
      <c r="E235" s="52">
        <v>2009.291667</v>
      </c>
      <c r="F235" s="53">
        <v>628.888906282569</v>
      </c>
      <c r="G235" s="54">
        <f t="shared" si="16"/>
        <v>-2.2158096115699664</v>
      </c>
      <c r="H235" s="53">
        <v>13556.666666666701</v>
      </c>
      <c r="I235" s="53">
        <v>1159.9666666666701</v>
      </c>
      <c r="J235" s="53">
        <v>1258.7</v>
      </c>
      <c r="K235" s="53">
        <f t="shared" si="17"/>
        <v>11138.000000000029</v>
      </c>
      <c r="L235" s="52">
        <v>0</v>
      </c>
      <c r="M235" s="53">
        <v>697.96453952556601</v>
      </c>
      <c r="N235" s="53">
        <f t="shared" si="18"/>
        <v>692.83309847716043</v>
      </c>
      <c r="O235" s="53">
        <f t="shared" si="15"/>
        <v>5.131441048405577</v>
      </c>
      <c r="P235" s="53">
        <f t="shared" si="19"/>
        <v>26.331687233261729</v>
      </c>
      <c r="Q235" s="42"/>
    </row>
    <row r="236" spans="1:17" x14ac:dyDescent="0.25">
      <c r="A236" s="2"/>
      <c r="B236" s="2"/>
      <c r="C236" s="1"/>
      <c r="D236" s="59">
        <v>5</v>
      </c>
      <c r="E236" s="52">
        <v>2009.375</v>
      </c>
      <c r="F236" s="53">
        <v>624.244655871703</v>
      </c>
      <c r="G236" s="54">
        <f t="shared" si="16"/>
        <v>-4.6442504108659932</v>
      </c>
      <c r="H236" s="53">
        <v>10886.774193548399</v>
      </c>
      <c r="I236" s="53">
        <v>1236.3548387096801</v>
      </c>
      <c r="J236" s="53">
        <v>1398.7096774193501</v>
      </c>
      <c r="K236" s="53">
        <f t="shared" si="17"/>
        <v>8251.7096774193687</v>
      </c>
      <c r="L236" s="52">
        <v>1.2E-2</v>
      </c>
      <c r="M236" s="53">
        <v>720.60744511983296</v>
      </c>
      <c r="N236" s="53">
        <f t="shared" si="18"/>
        <v>709.85296656867331</v>
      </c>
      <c r="O236" s="53">
        <f t="shared" si="15"/>
        <v>10.75447855115965</v>
      </c>
      <c r="P236" s="53">
        <f t="shared" si="19"/>
        <v>115.65880890735296</v>
      </c>
      <c r="Q236" s="42"/>
    </row>
    <row r="237" spans="1:17" x14ac:dyDescent="0.25">
      <c r="A237" s="2"/>
      <c r="B237" s="2"/>
      <c r="C237" s="1"/>
      <c r="D237" s="59">
        <v>6</v>
      </c>
      <c r="E237" s="52">
        <v>2009.458333</v>
      </c>
      <c r="F237" s="53">
        <v>622.37640913628297</v>
      </c>
      <c r="G237" s="54">
        <f t="shared" si="16"/>
        <v>-1.8682467354200298</v>
      </c>
      <c r="H237" s="53">
        <v>10264.666666666701</v>
      </c>
      <c r="I237" s="53">
        <v>1153.2666666666701</v>
      </c>
      <c r="J237" s="53">
        <v>1447.6666666666699</v>
      </c>
      <c r="K237" s="53">
        <f t="shared" si="17"/>
        <v>7663.7333333333609</v>
      </c>
      <c r="L237" s="52">
        <v>1.4999999999999999E-2</v>
      </c>
      <c r="M237" s="53">
        <v>721.73943237910203</v>
      </c>
      <c r="N237" s="53">
        <f t="shared" si="18"/>
        <v>712.03205155016826</v>
      </c>
      <c r="O237" s="53">
        <f t="shared" si="15"/>
        <v>9.7073808289337649</v>
      </c>
      <c r="P237" s="53">
        <f t="shared" si="19"/>
        <v>94.233242557950788</v>
      </c>
      <c r="Q237" s="42"/>
    </row>
    <row r="238" spans="1:17" x14ac:dyDescent="0.25">
      <c r="A238" s="2"/>
      <c r="B238" s="2"/>
      <c r="C238" s="1"/>
      <c r="D238" s="59">
        <v>7</v>
      </c>
      <c r="E238" s="52">
        <v>2009.541667</v>
      </c>
      <c r="F238" s="53">
        <v>621.66685765995396</v>
      </c>
      <c r="G238" s="54">
        <f t="shared" si="16"/>
        <v>-0.70955147632901117</v>
      </c>
      <c r="H238" s="53">
        <v>11009.3548387097</v>
      </c>
      <c r="I238" s="53">
        <v>1181.9354838709701</v>
      </c>
      <c r="J238" s="53">
        <v>1451.1935483871</v>
      </c>
      <c r="K238" s="53">
        <f t="shared" si="17"/>
        <v>8376.22580645163</v>
      </c>
      <c r="L238" s="52">
        <v>1.7500000000000002E-2</v>
      </c>
      <c r="M238" s="53">
        <v>709.16050827513004</v>
      </c>
      <c r="N238" s="53">
        <f t="shared" si="18"/>
        <v>704.81880249705273</v>
      </c>
      <c r="O238" s="53">
        <f t="shared" si="15"/>
        <v>4.3417057780773121</v>
      </c>
      <c r="P238" s="53">
        <f t="shared" si="19"/>
        <v>18.850409063389918</v>
      </c>
      <c r="Q238" s="42"/>
    </row>
    <row r="239" spans="1:17" x14ac:dyDescent="0.25">
      <c r="A239" s="2"/>
      <c r="B239" s="2"/>
      <c r="C239" s="1"/>
      <c r="D239" s="59">
        <v>8</v>
      </c>
      <c r="E239" s="52">
        <v>2009.625</v>
      </c>
      <c r="F239" s="53">
        <v>620.524018721993</v>
      </c>
      <c r="G239" s="54">
        <f t="shared" si="16"/>
        <v>-1.1428389379609598</v>
      </c>
      <c r="H239" s="53">
        <v>9772.2580645161306</v>
      </c>
      <c r="I239" s="53">
        <v>1183.41935483871</v>
      </c>
      <c r="J239" s="53">
        <v>1329.6774193548399</v>
      </c>
      <c r="K239" s="53">
        <f t="shared" si="17"/>
        <v>7259.1612903225805</v>
      </c>
      <c r="L239" s="52">
        <v>0.1525</v>
      </c>
      <c r="M239" s="53">
        <v>721.59393914183704</v>
      </c>
      <c r="N239" s="53">
        <f t="shared" si="18"/>
        <v>713.9108196235361</v>
      </c>
      <c r="O239" s="53">
        <f t="shared" si="15"/>
        <v>7.6831195183009413</v>
      </c>
      <c r="P239" s="53">
        <f t="shared" si="19"/>
        <v>59.030325532496889</v>
      </c>
      <c r="Q239" s="42"/>
    </row>
    <row r="240" spans="1:17" x14ac:dyDescent="0.25">
      <c r="A240" s="2"/>
      <c r="B240" s="2"/>
      <c r="C240" s="1"/>
      <c r="D240" s="59">
        <v>9</v>
      </c>
      <c r="E240" s="52">
        <v>2009.708333</v>
      </c>
      <c r="F240" s="53">
        <v>613.47102445246003</v>
      </c>
      <c r="G240" s="54">
        <f t="shared" si="16"/>
        <v>-7.0529942695329737</v>
      </c>
      <c r="H240" s="53">
        <v>8690.3333333333303</v>
      </c>
      <c r="I240" s="53">
        <v>983.5</v>
      </c>
      <c r="J240" s="53">
        <v>1187</v>
      </c>
      <c r="K240" s="53">
        <f t="shared" si="17"/>
        <v>6519.8333333333303</v>
      </c>
      <c r="L240" s="52">
        <v>0.2525</v>
      </c>
      <c r="M240" s="53">
        <v>725.08702824223599</v>
      </c>
      <c r="N240" s="53">
        <f t="shared" si="18"/>
        <v>718.79249626168382</v>
      </c>
      <c r="O240" s="53">
        <f t="shared" si="15"/>
        <v>6.2945319805521649</v>
      </c>
      <c r="P240" s="53">
        <f t="shared" si="19"/>
        <v>39.621132854193959</v>
      </c>
      <c r="Q240" s="42"/>
    </row>
    <row r="241" spans="1:17" x14ac:dyDescent="0.25">
      <c r="A241" s="2"/>
      <c r="B241" s="2"/>
      <c r="C241" s="1"/>
      <c r="D241" s="59">
        <v>10</v>
      </c>
      <c r="E241" s="52">
        <v>2009.791667</v>
      </c>
      <c r="F241" s="53">
        <v>610.36434127506504</v>
      </c>
      <c r="G241" s="54">
        <f t="shared" si="16"/>
        <v>-3.1066831773949843</v>
      </c>
      <c r="H241" s="53">
        <v>7663.8709677419401</v>
      </c>
      <c r="I241" s="53">
        <v>672.87096774193503</v>
      </c>
      <c r="J241" s="53">
        <v>846</v>
      </c>
      <c r="K241" s="53">
        <f t="shared" si="17"/>
        <v>6145.0000000000055</v>
      </c>
      <c r="L241" s="52">
        <v>0</v>
      </c>
      <c r="M241" s="53">
        <v>729.58938668130895</v>
      </c>
      <c r="N241" s="53">
        <f t="shared" si="18"/>
        <v>717.64163556325821</v>
      </c>
      <c r="O241" s="53">
        <f t="shared" si="15"/>
        <v>11.947751118050746</v>
      </c>
      <c r="P241" s="53">
        <f t="shared" si="19"/>
        <v>142.74875677888286</v>
      </c>
      <c r="Q241" s="42"/>
    </row>
    <row r="242" spans="1:17" x14ac:dyDescent="0.25">
      <c r="A242" s="2"/>
      <c r="B242" s="2"/>
      <c r="C242" s="1"/>
      <c r="D242" s="59">
        <v>11</v>
      </c>
      <c r="E242" s="52">
        <v>2009.875</v>
      </c>
      <c r="F242" s="53">
        <v>615.02273824337396</v>
      </c>
      <c r="G242" s="54">
        <f t="shared" si="16"/>
        <v>4.6583969683089208</v>
      </c>
      <c r="H242" s="53">
        <v>6064.3333333333303</v>
      </c>
      <c r="I242" s="53">
        <v>468.86666666666702</v>
      </c>
      <c r="J242" s="53">
        <v>614.36666666666702</v>
      </c>
      <c r="K242" s="53">
        <f t="shared" si="17"/>
        <v>4981.0999999999967</v>
      </c>
      <c r="L242" s="52">
        <v>2.1999999999999999E-2</v>
      </c>
      <c r="M242" s="53">
        <v>740.33417423215997</v>
      </c>
      <c r="N242" s="53">
        <f t="shared" si="18"/>
        <v>735.09043174757016</v>
      </c>
      <c r="O242" s="53">
        <f t="shared" si="15"/>
        <v>5.2437424845898022</v>
      </c>
      <c r="P242" s="53">
        <f t="shared" si="19"/>
        <v>27.496835244692033</v>
      </c>
      <c r="Q242" s="42"/>
    </row>
    <row r="243" spans="1:17" x14ac:dyDescent="0.25">
      <c r="A243" s="2"/>
      <c r="B243" s="2"/>
      <c r="C243" s="1"/>
      <c r="D243" s="59">
        <v>12</v>
      </c>
      <c r="E243" s="52">
        <v>2009.958333</v>
      </c>
      <c r="F243" s="53">
        <v>610.07391224232902</v>
      </c>
      <c r="G243" s="54">
        <f t="shared" si="16"/>
        <v>-4.9488260010449494</v>
      </c>
      <c r="H243" s="53">
        <v>4717.0967741935501</v>
      </c>
      <c r="I243" s="53">
        <v>352.12903225806502</v>
      </c>
      <c r="J243" s="53">
        <v>520.93548387096803</v>
      </c>
      <c r="K243" s="53">
        <f t="shared" si="17"/>
        <v>3844.032258064517</v>
      </c>
      <c r="L243" s="52">
        <v>0.85999999999999988</v>
      </c>
      <c r="M243" s="53">
        <v>752.24589205728</v>
      </c>
      <c r="N243" s="53">
        <f t="shared" si="18"/>
        <v>761.62024277247042</v>
      </c>
      <c r="O243" s="53">
        <f t="shared" si="15"/>
        <v>-9.3743507151904168</v>
      </c>
      <c r="P243" s="53">
        <f t="shared" si="19"/>
        <v>87.878451331391076</v>
      </c>
      <c r="Q243" s="42"/>
    </row>
    <row r="244" spans="1:17" x14ac:dyDescent="0.25">
      <c r="A244" s="2"/>
      <c r="B244" s="2"/>
      <c r="C244" s="1"/>
      <c r="D244" s="59">
        <v>1</v>
      </c>
      <c r="E244" s="52">
        <v>2010.041667</v>
      </c>
      <c r="F244" s="53">
        <v>612.24125057267804</v>
      </c>
      <c r="G244" s="54">
        <f t="shared" si="16"/>
        <v>2.1673383303490255</v>
      </c>
      <c r="H244" s="53">
        <v>3805.4838709677401</v>
      </c>
      <c r="I244" s="53">
        <v>185.16129032258101</v>
      </c>
      <c r="J244" s="53">
        <v>263.03225806451599</v>
      </c>
      <c r="K244" s="53">
        <f t="shared" si="17"/>
        <v>3357.2903225806431</v>
      </c>
      <c r="L244" s="52">
        <v>2.8319999999999999</v>
      </c>
      <c r="M244" s="53">
        <v>761.660258735811</v>
      </c>
      <c r="N244" s="53">
        <f t="shared" si="18"/>
        <v>775.56316995140241</v>
      </c>
      <c r="O244" s="53">
        <f t="shared" si="15"/>
        <v>-13.902911215591416</v>
      </c>
      <c r="P244" s="53">
        <f t="shared" si="19"/>
        <v>193.29094026861759</v>
      </c>
      <c r="Q244" s="42"/>
    </row>
    <row r="245" spans="1:17" x14ac:dyDescent="0.25">
      <c r="A245" s="2"/>
      <c r="B245" s="2"/>
      <c r="C245" s="1"/>
      <c r="D245" s="59">
        <v>2</v>
      </c>
      <c r="E245" s="52">
        <v>2010.125</v>
      </c>
      <c r="F245" s="53">
        <v>607.04285977276004</v>
      </c>
      <c r="G245" s="54">
        <f t="shared" si="16"/>
        <v>-5.1983907999180019</v>
      </c>
      <c r="H245" s="53">
        <v>5855.7142857142899</v>
      </c>
      <c r="I245" s="53">
        <v>360.82142857142901</v>
      </c>
      <c r="J245" s="53">
        <v>410.53571428571399</v>
      </c>
      <c r="K245" s="53">
        <f t="shared" si="17"/>
        <v>5084.3571428571468</v>
      </c>
      <c r="L245" s="52">
        <v>0.73199999999999998</v>
      </c>
      <c r="M245" s="53">
        <v>738.27742034371295</v>
      </c>
      <c r="N245" s="53">
        <f t="shared" si="18"/>
        <v>731.50340120055171</v>
      </c>
      <c r="O245" s="53">
        <f t="shared" si="15"/>
        <v>6.7740191431612402</v>
      </c>
      <c r="P245" s="53">
        <f t="shared" si="19"/>
        <v>45.887335351914942</v>
      </c>
      <c r="Q245" s="42"/>
    </row>
    <row r="246" spans="1:17" x14ac:dyDescent="0.25">
      <c r="A246" s="2"/>
      <c r="B246" s="2"/>
      <c r="C246" s="1"/>
      <c r="D246" s="59">
        <v>3</v>
      </c>
      <c r="E246" s="52">
        <v>2010.208333</v>
      </c>
      <c r="F246" s="53">
        <v>607.04226224375304</v>
      </c>
      <c r="G246" s="54">
        <f t="shared" si="16"/>
        <v>-5.9752900699550082E-4</v>
      </c>
      <c r="H246" s="53">
        <v>10888.064516128999</v>
      </c>
      <c r="I246" s="53">
        <v>847.19354838709705</v>
      </c>
      <c r="J246" s="53">
        <v>869.77419354838696</v>
      </c>
      <c r="K246" s="53">
        <f t="shared" si="17"/>
        <v>9171.0967741935165</v>
      </c>
      <c r="L246" s="52">
        <v>0.47799999999999992</v>
      </c>
      <c r="M246" s="53">
        <v>677.96911492563299</v>
      </c>
      <c r="N246" s="53">
        <f t="shared" si="18"/>
        <v>682.9443942898863</v>
      </c>
      <c r="O246" s="53">
        <f t="shared" si="15"/>
        <v>-4.9752793642533106</v>
      </c>
      <c r="P246" s="53">
        <f t="shared" si="19"/>
        <v>24.753404752364826</v>
      </c>
      <c r="Q246" s="42"/>
    </row>
    <row r="247" spans="1:17" x14ac:dyDescent="0.25">
      <c r="A247" s="2"/>
      <c r="B247" s="2"/>
      <c r="C247" s="1"/>
      <c r="D247" s="59">
        <v>4</v>
      </c>
      <c r="E247" s="52">
        <v>2010.291667</v>
      </c>
      <c r="F247" s="53">
        <v>607.04672286928906</v>
      </c>
      <c r="G247" s="54">
        <f t="shared" si="16"/>
        <v>4.4606255360122304E-3</v>
      </c>
      <c r="H247" s="53">
        <v>11566</v>
      </c>
      <c r="I247" s="53">
        <v>1102.0333333333299</v>
      </c>
      <c r="J247" s="53">
        <v>985.2</v>
      </c>
      <c r="K247" s="53">
        <f t="shared" si="17"/>
        <v>9478.7666666666701</v>
      </c>
      <c r="L247" s="52">
        <v>3.5999999999999997E-2</v>
      </c>
      <c r="M247" s="53">
        <v>683.38154708747402</v>
      </c>
      <c r="N247" s="53">
        <f t="shared" si="18"/>
        <v>682.10611251405544</v>
      </c>
      <c r="O247" s="53">
        <f t="shared" si="15"/>
        <v>1.275434573418579</v>
      </c>
      <c r="P247" s="53">
        <f t="shared" si="19"/>
        <v>1.6267333510714326</v>
      </c>
      <c r="Q247" s="42"/>
    </row>
    <row r="248" spans="1:17" x14ac:dyDescent="0.25">
      <c r="A248" s="2"/>
      <c r="B248" s="2"/>
      <c r="C248" s="1"/>
      <c r="D248" s="59">
        <v>5</v>
      </c>
      <c r="E248" s="52">
        <v>2010.375</v>
      </c>
      <c r="F248" s="53">
        <v>597.606718708931</v>
      </c>
      <c r="G248" s="54">
        <f t="shared" si="16"/>
        <v>-9.4400041603580576</v>
      </c>
      <c r="H248" s="53">
        <v>11143.870967741899</v>
      </c>
      <c r="I248" s="53">
        <v>1187.22580645161</v>
      </c>
      <c r="J248" s="53">
        <v>1237.8064516129</v>
      </c>
      <c r="K248" s="53">
        <f t="shared" si="17"/>
        <v>8718.8387096773895</v>
      </c>
      <c r="L248" s="52">
        <v>0</v>
      </c>
      <c r="M248" s="53">
        <v>688.77434978463396</v>
      </c>
      <c r="N248" s="53">
        <f t="shared" si="18"/>
        <v>686.27981981065363</v>
      </c>
      <c r="O248" s="53">
        <f t="shared" si="15"/>
        <v>2.4945299739803204</v>
      </c>
      <c r="P248" s="53">
        <f t="shared" si="19"/>
        <v>6.2226797910862581</v>
      </c>
      <c r="Q248" s="42"/>
    </row>
    <row r="249" spans="1:17" x14ac:dyDescent="0.25">
      <c r="A249" s="2"/>
      <c r="B249" s="2"/>
      <c r="C249" s="1"/>
      <c r="D249" s="59">
        <v>6</v>
      </c>
      <c r="E249" s="52">
        <v>2010.458333</v>
      </c>
      <c r="F249" s="53">
        <v>590.09931829239099</v>
      </c>
      <c r="G249" s="54">
        <f t="shared" si="16"/>
        <v>-7.5074004165400083</v>
      </c>
      <c r="H249" s="53">
        <v>11334.333333333299</v>
      </c>
      <c r="I249" s="53">
        <v>1322.6666666666699</v>
      </c>
      <c r="J249" s="53">
        <v>1382.3333333333301</v>
      </c>
      <c r="K249" s="53">
        <f t="shared" si="17"/>
        <v>8629.3333333332994</v>
      </c>
      <c r="L249" s="52">
        <v>4.3999999999999997E-2</v>
      </c>
      <c r="M249" s="53">
        <v>681.706209567972</v>
      </c>
      <c r="N249" s="53">
        <f t="shared" si="18"/>
        <v>681.20621496351669</v>
      </c>
      <c r="O249" s="53">
        <f t="shared" si="15"/>
        <v>0.49999460445530985</v>
      </c>
      <c r="P249" s="53">
        <f t="shared" si="19"/>
        <v>0.24999460448442176</v>
      </c>
      <c r="Q249" s="42"/>
    </row>
    <row r="250" spans="1:17" x14ac:dyDescent="0.25">
      <c r="A250" s="2"/>
      <c r="B250" s="2"/>
      <c r="C250" s="1"/>
      <c r="D250" s="59">
        <v>7</v>
      </c>
      <c r="E250" s="52">
        <v>2010.541667</v>
      </c>
      <c r="F250" s="53">
        <v>586.22154441643795</v>
      </c>
      <c r="G250" s="54">
        <f t="shared" si="16"/>
        <v>-3.8777738759530394</v>
      </c>
      <c r="H250" s="53">
        <v>12254.8387096774</v>
      </c>
      <c r="I250" s="53">
        <v>1377.0967741935499</v>
      </c>
      <c r="J250" s="53">
        <v>1545.8064516129</v>
      </c>
      <c r="K250" s="53">
        <f t="shared" si="17"/>
        <v>9331.9354838709514</v>
      </c>
      <c r="L250" s="52">
        <v>0</v>
      </c>
      <c r="M250" s="53">
        <v>667.53736216143898</v>
      </c>
      <c r="N250" s="53">
        <f t="shared" si="18"/>
        <v>671.42750040693613</v>
      </c>
      <c r="O250" s="53">
        <f t="shared" si="15"/>
        <v>-3.8901382454971554</v>
      </c>
      <c r="P250" s="53">
        <f t="shared" si="19"/>
        <v>15.133175569079686</v>
      </c>
      <c r="Q250" s="42"/>
    </row>
    <row r="251" spans="1:17" x14ac:dyDescent="0.25">
      <c r="A251" s="2"/>
      <c r="B251" s="2"/>
      <c r="C251" s="1"/>
      <c r="D251" s="59">
        <v>8</v>
      </c>
      <c r="E251" s="52">
        <v>2010.625</v>
      </c>
      <c r="F251" s="53">
        <v>587.13944528192803</v>
      </c>
      <c r="G251" s="54">
        <f t="shared" si="16"/>
        <v>0.91790086549008265</v>
      </c>
      <c r="H251" s="53">
        <v>10489.3548387097</v>
      </c>
      <c r="I251" s="53">
        <v>1354.83870967742</v>
      </c>
      <c r="J251" s="53">
        <v>1618.38709677419</v>
      </c>
      <c r="K251" s="53">
        <f t="shared" si="17"/>
        <v>7516.1290322580899</v>
      </c>
      <c r="L251" s="52">
        <v>0.42400000000000004</v>
      </c>
      <c r="M251" s="53">
        <v>689.27243871039502</v>
      </c>
      <c r="N251" s="53">
        <f t="shared" si="18"/>
        <v>686.46620100876464</v>
      </c>
      <c r="O251" s="53">
        <f t="shared" si="15"/>
        <v>2.8062377016303799</v>
      </c>
      <c r="P251" s="53">
        <f t="shared" si="19"/>
        <v>7.8749700380517567</v>
      </c>
      <c r="Q251" s="42"/>
    </row>
    <row r="252" spans="1:17" x14ac:dyDescent="0.25">
      <c r="A252" s="2"/>
      <c r="B252" s="2"/>
      <c r="C252" s="1"/>
      <c r="D252" s="59">
        <v>9</v>
      </c>
      <c r="E252" s="52">
        <v>2010.708333</v>
      </c>
      <c r="F252" s="53">
        <v>586.647635463141</v>
      </c>
      <c r="G252" s="54">
        <f t="shared" si="16"/>
        <v>-0.49180981878703278</v>
      </c>
      <c r="H252" s="53">
        <v>9737.3333333333303</v>
      </c>
      <c r="I252" s="53">
        <v>1137.4000000000001</v>
      </c>
      <c r="J252" s="53">
        <v>1337.2666666666701</v>
      </c>
      <c r="K252" s="53">
        <f t="shared" si="17"/>
        <v>7262.6666666666606</v>
      </c>
      <c r="L252" s="52">
        <v>4.0000000000000001E-3</v>
      </c>
      <c r="M252" s="53">
        <v>681.85679306720601</v>
      </c>
      <c r="N252" s="53">
        <f t="shared" si="18"/>
        <v>687.4997424802724</v>
      </c>
      <c r="O252" s="53">
        <f t="shared" si="15"/>
        <v>-5.6429494130663898</v>
      </c>
      <c r="P252" s="53">
        <f t="shared" si="19"/>
        <v>31.842878078426313</v>
      </c>
      <c r="Q252" s="42"/>
    </row>
    <row r="253" spans="1:17" x14ac:dyDescent="0.25">
      <c r="A253" s="2"/>
      <c r="B253" s="2"/>
      <c r="C253" s="1"/>
      <c r="D253" s="59">
        <v>10</v>
      </c>
      <c r="E253" s="52">
        <v>2010.791667</v>
      </c>
      <c r="F253" s="53">
        <v>583.97558122251496</v>
      </c>
      <c r="G253" s="54">
        <f t="shared" si="16"/>
        <v>-2.6720542406260392</v>
      </c>
      <c r="H253" s="53">
        <v>7730.3225806451601</v>
      </c>
      <c r="I253" s="53">
        <v>596.48387096774195</v>
      </c>
      <c r="J253" s="53">
        <v>897.54838709677404</v>
      </c>
      <c r="K253" s="53">
        <f t="shared" si="17"/>
        <v>6236.2903225806449</v>
      </c>
      <c r="L253" s="52">
        <v>0.57400000000000007</v>
      </c>
      <c r="M253" s="53">
        <v>697.879859441137</v>
      </c>
      <c r="N253" s="53">
        <f t="shared" si="18"/>
        <v>695.30642027282954</v>
      </c>
      <c r="O253" s="53">
        <f t="shared" si="15"/>
        <v>2.5734391683074591</v>
      </c>
      <c r="P253" s="53">
        <f t="shared" si="19"/>
        <v>6.6225891529789873</v>
      </c>
      <c r="Q253" s="42"/>
    </row>
    <row r="254" spans="1:17" x14ac:dyDescent="0.25">
      <c r="A254" s="2"/>
      <c r="B254" s="2"/>
      <c r="C254" s="1"/>
      <c r="D254" s="59">
        <v>11</v>
      </c>
      <c r="E254" s="52">
        <v>2010.875</v>
      </c>
      <c r="F254" s="53">
        <v>588.20273366230003</v>
      </c>
      <c r="G254" s="54">
        <f t="shared" si="16"/>
        <v>4.2271524397850726</v>
      </c>
      <c r="H254" s="53">
        <v>7291.6666666666697</v>
      </c>
      <c r="I254" s="53">
        <v>530.26666666666699</v>
      </c>
      <c r="J254" s="53">
        <v>744.7</v>
      </c>
      <c r="K254" s="53">
        <f t="shared" si="17"/>
        <v>6016.7000000000025</v>
      </c>
      <c r="L254" s="52">
        <v>1.2E-2</v>
      </c>
      <c r="M254" s="53">
        <v>702.82950739309501</v>
      </c>
      <c r="N254" s="53">
        <f t="shared" si="18"/>
        <v>697.52644789806277</v>
      </c>
      <c r="O254" s="53">
        <f t="shared" si="15"/>
        <v>5.3030594950322438</v>
      </c>
      <c r="P254" s="53">
        <f t="shared" si="19"/>
        <v>28.122440007851637</v>
      </c>
      <c r="Q254" s="42"/>
    </row>
    <row r="255" spans="1:17" x14ac:dyDescent="0.25">
      <c r="A255" s="2"/>
      <c r="B255" s="2"/>
      <c r="C255" s="1"/>
      <c r="D255" s="59">
        <v>12</v>
      </c>
      <c r="E255" s="52">
        <v>2010.958333</v>
      </c>
      <c r="F255" s="53">
        <v>592.15769905274396</v>
      </c>
      <c r="G255" s="54">
        <f t="shared" si="16"/>
        <v>3.954965390443931</v>
      </c>
      <c r="H255" s="53">
        <v>4676.77419354839</v>
      </c>
      <c r="I255" s="53">
        <v>454.06451612903197</v>
      </c>
      <c r="J255" s="53">
        <v>545.29032258064501</v>
      </c>
      <c r="K255" s="53">
        <f t="shared" si="17"/>
        <v>3677.4193548387129</v>
      </c>
      <c r="L255" s="52">
        <v>0.79399999999999993</v>
      </c>
      <c r="M255" s="53">
        <v>738.80353699956095</v>
      </c>
      <c r="N255" s="53">
        <f t="shared" si="18"/>
        <v>749.11606840830871</v>
      </c>
      <c r="O255" s="53">
        <f t="shared" si="15"/>
        <v>-10.312531408747759</v>
      </c>
      <c r="P255" s="53">
        <f t="shared" si="19"/>
        <v>106.34830405640903</v>
      </c>
      <c r="Q255" s="42"/>
    </row>
    <row r="256" spans="1:17" x14ac:dyDescent="0.25">
      <c r="A256" s="2"/>
      <c r="B256" s="2"/>
      <c r="C256" s="1"/>
      <c r="D256" s="59">
        <v>1</v>
      </c>
      <c r="E256" s="52">
        <v>2011.041667</v>
      </c>
      <c r="F256" s="53">
        <v>590.14475015376399</v>
      </c>
      <c r="G256" s="54">
        <f t="shared" si="16"/>
        <v>-2.0129488989799711</v>
      </c>
      <c r="H256" s="53">
        <v>6296.77419354839</v>
      </c>
      <c r="I256" s="53">
        <v>380.06451612903197</v>
      </c>
      <c r="J256" s="53">
        <v>515.87096774193503</v>
      </c>
      <c r="K256" s="53">
        <f t="shared" si="17"/>
        <v>5400.8387096774231</v>
      </c>
      <c r="L256" s="52">
        <v>4.0000000000000001E-3</v>
      </c>
      <c r="M256" s="53">
        <v>719.71638854207197</v>
      </c>
      <c r="N256" s="53">
        <f t="shared" si="18"/>
        <v>710.93331700623185</v>
      </c>
      <c r="O256" s="53">
        <f t="shared" si="15"/>
        <v>8.7830715358401221</v>
      </c>
      <c r="P256" s="53">
        <f t="shared" si="19"/>
        <v>77.142345603684959</v>
      </c>
      <c r="Q256" s="42"/>
    </row>
    <row r="257" spans="1:17" x14ac:dyDescent="0.25">
      <c r="A257" s="2"/>
      <c r="B257" s="2"/>
      <c r="C257" s="1"/>
      <c r="D257" s="59">
        <v>2</v>
      </c>
      <c r="E257" s="52">
        <v>2011.125</v>
      </c>
      <c r="F257" s="53">
        <v>592.19791837938305</v>
      </c>
      <c r="G257" s="54">
        <f t="shared" si="16"/>
        <v>2.0531682256190606</v>
      </c>
      <c r="H257" s="53">
        <v>7322.8571428571404</v>
      </c>
      <c r="I257" s="53">
        <v>463.5</v>
      </c>
      <c r="J257" s="53">
        <v>748.03571428571399</v>
      </c>
      <c r="K257" s="53">
        <f t="shared" si="17"/>
        <v>6111.3214285714266</v>
      </c>
      <c r="L257" s="52">
        <v>1.1179999999999999</v>
      </c>
      <c r="M257" s="53">
        <v>691.28995287060695</v>
      </c>
      <c r="N257" s="53">
        <f t="shared" si="18"/>
        <v>700.13114148388217</v>
      </c>
      <c r="O257" s="53">
        <f t="shared" si="15"/>
        <v>-8.8411886132752215</v>
      </c>
      <c r="P257" s="53">
        <f t="shared" si="19"/>
        <v>78.166616095507436</v>
      </c>
      <c r="Q257" s="42"/>
    </row>
    <row r="258" spans="1:17" x14ac:dyDescent="0.25">
      <c r="A258" s="2"/>
      <c r="B258" s="2"/>
      <c r="C258" s="1"/>
      <c r="D258" s="59">
        <v>3</v>
      </c>
      <c r="E258" s="52">
        <v>2011.208333</v>
      </c>
      <c r="F258" s="53">
        <v>590.84825817753403</v>
      </c>
      <c r="G258" s="54">
        <f t="shared" si="16"/>
        <v>-1.3496602018490194</v>
      </c>
      <c r="H258" s="53">
        <v>11265.1612903226</v>
      </c>
      <c r="I258" s="53">
        <v>782.09677419354796</v>
      </c>
      <c r="J258" s="53">
        <v>984.25806451612902</v>
      </c>
      <c r="K258" s="53">
        <f t="shared" si="17"/>
        <v>9498.8064516129234</v>
      </c>
      <c r="L258" s="52">
        <v>7.3999999999999996E-2</v>
      </c>
      <c r="M258" s="53">
        <v>660.55680141277298</v>
      </c>
      <c r="N258" s="53">
        <f t="shared" si="18"/>
        <v>667.24865690457739</v>
      </c>
      <c r="O258" s="53">
        <f t="shared" si="15"/>
        <v>-6.6918554918044038</v>
      </c>
      <c r="P258" s="53">
        <f t="shared" si="19"/>
        <v>44.780929923192758</v>
      </c>
      <c r="Q258" s="42"/>
    </row>
    <row r="259" spans="1:17" x14ac:dyDescent="0.25">
      <c r="A259" s="2"/>
      <c r="B259" s="2"/>
      <c r="C259" s="1"/>
      <c r="D259" s="59">
        <v>4</v>
      </c>
      <c r="E259" s="52">
        <v>2011.291667</v>
      </c>
      <c r="F259" s="53">
        <v>595.14525609179202</v>
      </c>
      <c r="G259" s="54">
        <f t="shared" si="16"/>
        <v>4.2969979142579859</v>
      </c>
      <c r="H259" s="53">
        <v>13004</v>
      </c>
      <c r="I259" s="53">
        <v>1140.9666666666701</v>
      </c>
      <c r="J259" s="53">
        <v>1237.1666666666699</v>
      </c>
      <c r="K259" s="53">
        <f t="shared" si="17"/>
        <v>10625.86666666666</v>
      </c>
      <c r="L259" s="52">
        <v>0.10400000000000001</v>
      </c>
      <c r="M259" s="53">
        <v>666.01872001932304</v>
      </c>
      <c r="N259" s="53">
        <f t="shared" si="18"/>
        <v>663.14033469605693</v>
      </c>
      <c r="O259" s="53">
        <f t="shared" si="15"/>
        <v>2.8783853232661158</v>
      </c>
      <c r="P259" s="53">
        <f t="shared" si="19"/>
        <v>8.2851020691937816</v>
      </c>
      <c r="Q259" s="42"/>
    </row>
    <row r="260" spans="1:17" x14ac:dyDescent="0.25">
      <c r="A260" s="2"/>
      <c r="B260" s="2"/>
      <c r="C260" s="1"/>
      <c r="D260" s="59">
        <v>5</v>
      </c>
      <c r="E260" s="52">
        <v>2011.375</v>
      </c>
      <c r="F260" s="53">
        <v>593.30632997501505</v>
      </c>
      <c r="G260" s="54">
        <f t="shared" si="16"/>
        <v>-1.8389261167769746</v>
      </c>
      <c r="H260" s="53">
        <v>11099.3548387097</v>
      </c>
      <c r="I260" s="53">
        <v>1117.7419354838701</v>
      </c>
      <c r="J260" s="53">
        <v>1426.61290322581</v>
      </c>
      <c r="K260" s="53">
        <f t="shared" si="17"/>
        <v>8555.00000000002</v>
      </c>
      <c r="L260" s="52">
        <v>9.8000000000000004E-2</v>
      </c>
      <c r="M260" s="53">
        <v>675.60473066110796</v>
      </c>
      <c r="N260" s="53">
        <f t="shared" si="18"/>
        <v>680.90279166689857</v>
      </c>
      <c r="O260" s="53">
        <f t="shared" ref="O260:O323" si="20">M260-N260</f>
        <v>-5.2980610057906006</v>
      </c>
      <c r="P260" s="53">
        <f t="shared" si="19"/>
        <v>28.069450421078908</v>
      </c>
      <c r="Q260" s="42"/>
    </row>
    <row r="261" spans="1:17" x14ac:dyDescent="0.25">
      <c r="A261" s="2"/>
      <c r="B261" s="2"/>
      <c r="C261" s="1"/>
      <c r="D261" s="59">
        <v>6</v>
      </c>
      <c r="E261" s="52">
        <v>2011.458333</v>
      </c>
      <c r="F261" s="53">
        <v>591.43857652969598</v>
      </c>
      <c r="G261" s="54">
        <f t="shared" ref="G261:G324" si="21">(F261-F260)</f>
        <v>-1.8677534453190674</v>
      </c>
      <c r="H261" s="53">
        <v>11968.666666666701</v>
      </c>
      <c r="I261" s="53">
        <v>1303.6666666666699</v>
      </c>
      <c r="J261" s="53">
        <v>1609</v>
      </c>
      <c r="K261" s="53">
        <f t="shared" ref="K261:K324" si="22">H261-I261-J261</f>
        <v>9056.0000000000309</v>
      </c>
      <c r="L261" s="52">
        <v>2E-3</v>
      </c>
      <c r="M261" s="53">
        <v>667.62444412450805</v>
      </c>
      <c r="N261" s="53">
        <f t="shared" ref="N261:N324" si="23">((F261*K261 + $C$6*627*$C$5*(I261+J261) + $C$9*$C$8*($C$7-K261)+$C$12*IF(L261&gt;$C$10,$C$11*(L261-$C$10),0)) / ($C$4*K261+$C$5*(I261+J261)+$C$8*($C$7-K261)+IF(L261&gt;$C$10,$C$11*(L261-$C$10),0))  - $C$13*G261)+ IF(E261&lt;2008.3,$C$14,0)</f>
        <v>676.76687680241992</v>
      </c>
      <c r="O261" s="53">
        <f t="shared" si="20"/>
        <v>-9.1424326779118701</v>
      </c>
      <c r="P261" s="53">
        <f t="shared" ref="P261:P324" si="24">O261^2</f>
        <v>83.584075270150805</v>
      </c>
      <c r="Q261" s="42"/>
    </row>
    <row r="262" spans="1:17" x14ac:dyDescent="0.25">
      <c r="A262" s="2"/>
      <c r="B262" s="2"/>
      <c r="C262" s="1"/>
      <c r="D262" s="59">
        <v>7</v>
      </c>
      <c r="E262" s="52">
        <v>2011.541667</v>
      </c>
      <c r="F262" s="53">
        <v>593.015535500498</v>
      </c>
      <c r="G262" s="54">
        <f t="shared" si="21"/>
        <v>1.5769589708020249</v>
      </c>
      <c r="H262" s="53">
        <v>12529.032258064501</v>
      </c>
      <c r="I262" s="53">
        <v>1360</v>
      </c>
      <c r="J262" s="53">
        <v>1519.58064516129</v>
      </c>
      <c r="K262" s="53">
        <f t="shared" si="22"/>
        <v>9649.4516129032108</v>
      </c>
      <c r="L262" s="52">
        <v>0.20400000000000001</v>
      </c>
      <c r="M262" s="53">
        <v>663.54570212489898</v>
      </c>
      <c r="N262" s="53">
        <f t="shared" si="23"/>
        <v>671.60559022790039</v>
      </c>
      <c r="O262" s="53">
        <f t="shared" si="20"/>
        <v>-8.0598881030014127</v>
      </c>
      <c r="P262" s="53">
        <f t="shared" si="24"/>
        <v>64.961796232903708</v>
      </c>
      <c r="Q262" s="42"/>
    </row>
    <row r="263" spans="1:17" x14ac:dyDescent="0.25">
      <c r="A263" s="2"/>
      <c r="B263" s="2"/>
      <c r="C263" s="1"/>
      <c r="D263" s="59">
        <v>8</v>
      </c>
      <c r="E263" s="52">
        <v>2011.625</v>
      </c>
      <c r="F263" s="53">
        <v>588.74068162284402</v>
      </c>
      <c r="G263" s="54">
        <f t="shared" si="21"/>
        <v>-4.2748538776539817</v>
      </c>
      <c r="H263" s="53">
        <v>10924.516129032299</v>
      </c>
      <c r="I263" s="53">
        <v>1411.61290322581</v>
      </c>
      <c r="J263" s="53">
        <v>1709.6774193548399</v>
      </c>
      <c r="K263" s="53">
        <f t="shared" si="22"/>
        <v>7803.2258064516491</v>
      </c>
      <c r="L263" s="52">
        <v>2.6000000000000002E-2</v>
      </c>
      <c r="M263" s="53">
        <v>679.66052250840198</v>
      </c>
      <c r="N263" s="53">
        <f t="shared" si="23"/>
        <v>687.92760347395892</v>
      </c>
      <c r="O263" s="53">
        <f t="shared" si="20"/>
        <v>-8.2670809655569428</v>
      </c>
      <c r="P263" s="53">
        <f t="shared" si="24"/>
        <v>68.34462769107391</v>
      </c>
      <c r="Q263" s="42"/>
    </row>
    <row r="264" spans="1:17" x14ac:dyDescent="0.25">
      <c r="A264" s="2"/>
      <c r="B264" s="2"/>
      <c r="C264" s="1"/>
      <c r="D264" s="59">
        <v>9</v>
      </c>
      <c r="E264" s="52">
        <v>2011.708333</v>
      </c>
      <c r="F264" s="53">
        <v>588.64825181285005</v>
      </c>
      <c r="G264" s="54">
        <f t="shared" si="21"/>
        <v>-9.2429809993973322E-2</v>
      </c>
      <c r="H264" s="53">
        <v>9076.3333333333303</v>
      </c>
      <c r="I264" s="53">
        <v>1027.0333333333299</v>
      </c>
      <c r="J264" s="53">
        <v>1472.3333333333301</v>
      </c>
      <c r="K264" s="53">
        <f t="shared" si="22"/>
        <v>6576.9666666666699</v>
      </c>
      <c r="L264" s="52">
        <v>0.64399999999999991</v>
      </c>
      <c r="M264" s="53">
        <v>698.17842995225806</v>
      </c>
      <c r="N264" s="53">
        <f t="shared" si="23"/>
        <v>697.05969713321861</v>
      </c>
      <c r="O264" s="53">
        <f t="shared" si="20"/>
        <v>1.118732819039451</v>
      </c>
      <c r="P264" s="53">
        <f t="shared" si="24"/>
        <v>1.251563120395957</v>
      </c>
      <c r="Q264" s="42"/>
    </row>
    <row r="265" spans="1:17" x14ac:dyDescent="0.25">
      <c r="A265" s="2"/>
      <c r="B265" s="2"/>
      <c r="C265" s="1"/>
      <c r="D265" s="59">
        <v>10</v>
      </c>
      <c r="E265" s="52">
        <v>2011.791667</v>
      </c>
      <c r="F265" s="53">
        <v>587.29211257627003</v>
      </c>
      <c r="G265" s="54">
        <f t="shared" si="21"/>
        <v>-1.3561392365800202</v>
      </c>
      <c r="H265" s="53">
        <v>7644.1935483871002</v>
      </c>
      <c r="I265" s="53">
        <v>774.80645161290295</v>
      </c>
      <c r="J265" s="53">
        <v>977.80645161290295</v>
      </c>
      <c r="K265" s="53">
        <f t="shared" si="22"/>
        <v>5891.5806451612934</v>
      </c>
      <c r="L265" s="52">
        <v>0.21000000000000002</v>
      </c>
      <c r="M265" s="53">
        <v>700.00888789012197</v>
      </c>
      <c r="N265" s="53">
        <f t="shared" si="23"/>
        <v>703.3948149902094</v>
      </c>
      <c r="O265" s="53">
        <f t="shared" si="20"/>
        <v>-3.3859271000874287</v>
      </c>
      <c r="P265" s="53">
        <f t="shared" si="24"/>
        <v>11.464502327106464</v>
      </c>
      <c r="Q265" s="42"/>
    </row>
    <row r="266" spans="1:17" x14ac:dyDescent="0.25">
      <c r="A266" s="2"/>
      <c r="B266" s="2"/>
      <c r="C266" s="1"/>
      <c r="D266" s="59">
        <v>11</v>
      </c>
      <c r="E266" s="52">
        <v>2011.875</v>
      </c>
      <c r="F266" s="53">
        <v>588.43355870212702</v>
      </c>
      <c r="G266" s="54">
        <f t="shared" si="21"/>
        <v>1.1414461258569872</v>
      </c>
      <c r="H266" s="53">
        <v>5348.3333333333303</v>
      </c>
      <c r="I266" s="53">
        <v>417.2</v>
      </c>
      <c r="J266" s="53">
        <v>645.13333333333298</v>
      </c>
      <c r="K266" s="53">
        <f t="shared" si="22"/>
        <v>4285.9999999999973</v>
      </c>
      <c r="L266" s="52">
        <v>0.39200000000000002</v>
      </c>
      <c r="M266" s="53">
        <v>728.24737888726202</v>
      </c>
      <c r="N266" s="53">
        <f t="shared" si="23"/>
        <v>731.78516149309894</v>
      </c>
      <c r="O266" s="53">
        <f t="shared" si="20"/>
        <v>-3.5377826058369237</v>
      </c>
      <c r="P266" s="53">
        <f t="shared" si="24"/>
        <v>12.515905766162295</v>
      </c>
      <c r="Q266" s="42"/>
    </row>
    <row r="267" spans="1:17" x14ac:dyDescent="0.25">
      <c r="A267" s="2"/>
      <c r="B267" s="2"/>
      <c r="C267" s="1"/>
      <c r="D267" s="59">
        <v>12</v>
      </c>
      <c r="E267" s="52">
        <v>2011.958333</v>
      </c>
      <c r="F267" s="53">
        <v>592.13346790539595</v>
      </c>
      <c r="G267" s="54">
        <f t="shared" si="21"/>
        <v>3.6999092032689305</v>
      </c>
      <c r="H267" s="53">
        <v>4262.2580645161297</v>
      </c>
      <c r="I267" s="53">
        <v>458.96774193548401</v>
      </c>
      <c r="J267" s="53">
        <v>565.03225806451599</v>
      </c>
      <c r="K267" s="53">
        <f t="shared" si="22"/>
        <v>3238.2580645161297</v>
      </c>
      <c r="L267" s="52">
        <v>0.33</v>
      </c>
      <c r="M267" s="53">
        <v>750.30357665095403</v>
      </c>
      <c r="N267" s="53">
        <f t="shared" si="23"/>
        <v>762.89364718235356</v>
      </c>
      <c r="O267" s="53">
        <f t="shared" si="20"/>
        <v>-12.590070531399533</v>
      </c>
      <c r="P267" s="53">
        <f t="shared" si="24"/>
        <v>158.50987598561491</v>
      </c>
      <c r="Q267" s="42"/>
    </row>
    <row r="268" spans="1:17" x14ac:dyDescent="0.25">
      <c r="A268" s="2"/>
      <c r="B268" s="2"/>
      <c r="C268" s="1"/>
      <c r="D268" s="59">
        <v>1</v>
      </c>
      <c r="E268" s="52">
        <v>2012.041667</v>
      </c>
      <c r="F268" s="53">
        <v>595.88327877682696</v>
      </c>
      <c r="G268" s="54">
        <f t="shared" si="21"/>
        <v>3.7498108714310092</v>
      </c>
      <c r="H268" s="53">
        <v>6057.0967741935501</v>
      </c>
      <c r="I268" s="53">
        <v>495.74193548387098</v>
      </c>
      <c r="J268" s="53">
        <v>515</v>
      </c>
      <c r="K268" s="53">
        <f t="shared" si="22"/>
        <v>5046.3548387096789</v>
      </c>
      <c r="L268" s="52">
        <v>0.03</v>
      </c>
      <c r="M268" s="53">
        <v>711.62533327599397</v>
      </c>
      <c r="N268" s="53">
        <f t="shared" si="23"/>
        <v>719.51945326353734</v>
      </c>
      <c r="O268" s="53">
        <f t="shared" si="20"/>
        <v>-7.8941199875433767</v>
      </c>
      <c r="P268" s="53">
        <f t="shared" si="24"/>
        <v>62.317130377731843</v>
      </c>
      <c r="Q268" s="42"/>
    </row>
    <row r="269" spans="1:17" x14ac:dyDescent="0.25">
      <c r="A269" s="2"/>
      <c r="B269" s="2"/>
      <c r="C269" s="1"/>
      <c r="D269" s="59">
        <v>2</v>
      </c>
      <c r="E269" s="52">
        <v>2012.125</v>
      </c>
      <c r="F269" s="53">
        <v>583.55906613774198</v>
      </c>
      <c r="G269" s="54">
        <f t="shared" si="21"/>
        <v>-12.324212639084976</v>
      </c>
      <c r="H269" s="53">
        <v>8507.5862068965507</v>
      </c>
      <c r="I269" s="53">
        <v>699.241379310345</v>
      </c>
      <c r="J269" s="53">
        <v>1011.6206896551701</v>
      </c>
      <c r="K269" s="53">
        <f t="shared" si="22"/>
        <v>6796.7241379310353</v>
      </c>
      <c r="L269" s="52">
        <v>6.2E-2</v>
      </c>
      <c r="M269" s="53">
        <v>676.53269316299304</v>
      </c>
      <c r="N269" s="53">
        <f t="shared" si="23"/>
        <v>693.17756416028215</v>
      </c>
      <c r="O269" s="53">
        <f t="shared" si="20"/>
        <v>-16.644870997289104</v>
      </c>
      <c r="P269" s="53">
        <f t="shared" si="24"/>
        <v>277.05173051639599</v>
      </c>
      <c r="Q269" s="42"/>
    </row>
    <row r="270" spans="1:17" x14ac:dyDescent="0.25">
      <c r="A270" s="2"/>
      <c r="B270" s="2"/>
      <c r="C270" s="1"/>
      <c r="D270" s="59">
        <v>3</v>
      </c>
      <c r="E270" s="52">
        <v>2012.208333</v>
      </c>
      <c r="F270" s="53">
        <v>582.06361699962804</v>
      </c>
      <c r="G270" s="54">
        <f t="shared" si="21"/>
        <v>-1.4954491381139405</v>
      </c>
      <c r="H270" s="53">
        <v>11518.7096774194</v>
      </c>
      <c r="I270" s="53">
        <v>845.16129032258095</v>
      </c>
      <c r="J270" s="53">
        <v>1230.6774193548399</v>
      </c>
      <c r="K270" s="53">
        <f t="shared" si="22"/>
        <v>9442.8709677419793</v>
      </c>
      <c r="L270" s="52">
        <v>0.17599999999999999</v>
      </c>
      <c r="M270" s="53">
        <v>654.76649845727604</v>
      </c>
      <c r="N270" s="53">
        <f t="shared" si="23"/>
        <v>661.77622420476132</v>
      </c>
      <c r="O270" s="53">
        <f t="shared" si="20"/>
        <v>-7.0097257474852768</v>
      </c>
      <c r="P270" s="53">
        <f t="shared" si="24"/>
        <v>49.136255054958021</v>
      </c>
      <c r="Q270" s="42"/>
    </row>
    <row r="271" spans="1:17" x14ac:dyDescent="0.25">
      <c r="A271" s="2"/>
      <c r="B271" s="2"/>
      <c r="C271" s="1"/>
      <c r="D271" s="59">
        <v>4</v>
      </c>
      <c r="E271" s="52">
        <v>2012.291667</v>
      </c>
      <c r="F271" s="53">
        <v>572.69169767044104</v>
      </c>
      <c r="G271" s="54">
        <f t="shared" si="21"/>
        <v>-9.3719193291869942</v>
      </c>
      <c r="H271" s="53">
        <v>13062.666666666701</v>
      </c>
      <c r="I271" s="53">
        <v>998.5</v>
      </c>
      <c r="J271" s="53">
        <v>1226.3333333333301</v>
      </c>
      <c r="K271" s="53">
        <f t="shared" si="22"/>
        <v>10837.83333333337</v>
      </c>
      <c r="L271" s="52">
        <v>0.34799999999999998</v>
      </c>
      <c r="M271" s="53">
        <v>652.16799233196195</v>
      </c>
      <c r="N271" s="53">
        <f t="shared" si="23"/>
        <v>648.29288029864847</v>
      </c>
      <c r="O271" s="53">
        <f t="shared" si="20"/>
        <v>3.875112033313485</v>
      </c>
      <c r="P271" s="53">
        <f t="shared" si="24"/>
        <v>15.016493270730972</v>
      </c>
      <c r="Q271" s="42"/>
    </row>
    <row r="272" spans="1:17" x14ac:dyDescent="0.25">
      <c r="A272" s="2"/>
      <c r="B272" s="2"/>
      <c r="C272" s="1"/>
      <c r="D272" s="59">
        <v>5</v>
      </c>
      <c r="E272" s="52">
        <v>2012.375</v>
      </c>
      <c r="F272" s="53">
        <v>569.07254180637995</v>
      </c>
      <c r="G272" s="54">
        <f t="shared" si="21"/>
        <v>-3.6191558640610992</v>
      </c>
      <c r="H272" s="53">
        <v>11516.4516129032</v>
      </c>
      <c r="I272" s="53">
        <v>1207.41935483871</v>
      </c>
      <c r="J272" s="53">
        <v>1632.58064516129</v>
      </c>
      <c r="K272" s="53">
        <f t="shared" si="22"/>
        <v>8676.4516129031999</v>
      </c>
      <c r="L272" s="52">
        <v>0</v>
      </c>
      <c r="M272" s="53">
        <v>665.77925758361698</v>
      </c>
      <c r="N272" s="53">
        <f t="shared" si="23"/>
        <v>662.77346420787831</v>
      </c>
      <c r="O272" s="53">
        <f t="shared" si="20"/>
        <v>3.0057933757386763</v>
      </c>
      <c r="P272" s="53">
        <f t="shared" si="24"/>
        <v>9.0347938176345082</v>
      </c>
      <c r="Q272" s="42"/>
    </row>
    <row r="273" spans="1:17" x14ac:dyDescent="0.25">
      <c r="A273" s="2"/>
      <c r="B273" s="2"/>
      <c r="C273" s="1"/>
      <c r="D273" s="59">
        <v>6</v>
      </c>
      <c r="E273" s="52">
        <v>2012.458333</v>
      </c>
      <c r="F273" s="53">
        <v>566.70893419695301</v>
      </c>
      <c r="G273" s="54">
        <f t="shared" si="21"/>
        <v>-2.3636076094269356</v>
      </c>
      <c r="H273" s="53">
        <v>12074.333333333299</v>
      </c>
      <c r="I273" s="53">
        <v>1321.6666666666699</v>
      </c>
      <c r="J273" s="53">
        <v>1751.6666666666699</v>
      </c>
      <c r="K273" s="53">
        <f t="shared" si="22"/>
        <v>9000.99999999996</v>
      </c>
      <c r="L273" s="52">
        <v>0</v>
      </c>
      <c r="M273" s="53">
        <v>658.41488839184694</v>
      </c>
      <c r="N273" s="53">
        <f t="shared" si="23"/>
        <v>658.59549840544241</v>
      </c>
      <c r="O273" s="53">
        <f t="shared" si="20"/>
        <v>-0.18061001359546935</v>
      </c>
      <c r="P273" s="53">
        <f t="shared" si="24"/>
        <v>3.2619977010955627E-2</v>
      </c>
      <c r="Q273" s="42"/>
    </row>
    <row r="274" spans="1:17" x14ac:dyDescent="0.25">
      <c r="A274" s="2"/>
      <c r="B274" s="2"/>
      <c r="C274" s="1"/>
      <c r="D274" s="59">
        <v>7</v>
      </c>
      <c r="E274" s="52">
        <v>2012.541667</v>
      </c>
      <c r="F274" s="53">
        <v>563.01870472758503</v>
      </c>
      <c r="G274" s="54">
        <f t="shared" si="21"/>
        <v>-3.6902294693679778</v>
      </c>
      <c r="H274" s="53">
        <v>10993.225806451601</v>
      </c>
      <c r="I274" s="53">
        <v>1220.5483870967701</v>
      </c>
      <c r="J274" s="53">
        <v>1522.2580645161299</v>
      </c>
      <c r="K274" s="53">
        <f t="shared" si="22"/>
        <v>8250.4193548386993</v>
      </c>
      <c r="L274" s="52">
        <v>0.78200000000000003</v>
      </c>
      <c r="M274" s="53">
        <v>656.10770630472905</v>
      </c>
      <c r="N274" s="53">
        <f t="shared" si="23"/>
        <v>661.61224530431957</v>
      </c>
      <c r="O274" s="53">
        <f t="shared" si="20"/>
        <v>-5.5045389995905225</v>
      </c>
      <c r="P274" s="53">
        <f t="shared" si="24"/>
        <v>30.299949598013029</v>
      </c>
      <c r="Q274" s="42"/>
    </row>
    <row r="275" spans="1:17" x14ac:dyDescent="0.25">
      <c r="A275" s="2"/>
      <c r="B275" s="2"/>
      <c r="C275" s="1"/>
      <c r="D275" s="59">
        <v>8</v>
      </c>
      <c r="E275" s="52">
        <v>2012.625</v>
      </c>
      <c r="F275" s="53">
        <v>561.020827045533</v>
      </c>
      <c r="G275" s="54">
        <f t="shared" si="21"/>
        <v>-1.9978776820520352</v>
      </c>
      <c r="H275" s="53">
        <v>9263.5483870967691</v>
      </c>
      <c r="I275" s="53">
        <v>1155.2580645161299</v>
      </c>
      <c r="J275" s="53">
        <v>1638.7096774193501</v>
      </c>
      <c r="K275" s="53">
        <f t="shared" si="22"/>
        <v>6469.5806451612898</v>
      </c>
      <c r="L275" s="52">
        <v>0.90199999999999991</v>
      </c>
      <c r="M275" s="53">
        <v>685.78828183688404</v>
      </c>
      <c r="N275" s="53">
        <f t="shared" si="23"/>
        <v>680.60867690542341</v>
      </c>
      <c r="O275" s="53">
        <f t="shared" si="20"/>
        <v>5.1796049314606307</v>
      </c>
      <c r="P275" s="53">
        <f t="shared" si="24"/>
        <v>26.828307246011285</v>
      </c>
      <c r="Q275" s="42"/>
    </row>
    <row r="276" spans="1:17" x14ac:dyDescent="0.25">
      <c r="A276" s="2"/>
      <c r="B276" s="2"/>
      <c r="C276" s="1"/>
      <c r="D276" s="59">
        <v>9</v>
      </c>
      <c r="E276" s="52">
        <v>2012.708333</v>
      </c>
      <c r="F276" s="53">
        <v>556.792599203843</v>
      </c>
      <c r="G276" s="54">
        <f t="shared" si="21"/>
        <v>-4.2282278416899999</v>
      </c>
      <c r="H276" s="53">
        <v>9087.3333333333303</v>
      </c>
      <c r="I276" s="53">
        <v>1022.53333333333</v>
      </c>
      <c r="J276" s="53">
        <v>1517.3333333333301</v>
      </c>
      <c r="K276" s="53">
        <f t="shared" si="22"/>
        <v>6547.4666666666699</v>
      </c>
      <c r="L276" s="52">
        <v>9.1999999999999998E-2</v>
      </c>
      <c r="M276" s="53">
        <v>692.08664170507495</v>
      </c>
      <c r="N276" s="53">
        <f t="shared" si="23"/>
        <v>676.22984115544386</v>
      </c>
      <c r="O276" s="53">
        <f t="shared" si="20"/>
        <v>15.856800549631089</v>
      </c>
      <c r="P276" s="53">
        <f t="shared" si="24"/>
        <v>251.43812367078081</v>
      </c>
      <c r="Q276" s="42"/>
    </row>
    <row r="277" spans="1:17" x14ac:dyDescent="0.25">
      <c r="A277" s="2"/>
      <c r="B277" s="2"/>
      <c r="C277" s="1"/>
      <c r="D277" s="59">
        <v>10</v>
      </c>
      <c r="E277" s="52">
        <v>2012.791667</v>
      </c>
      <c r="F277" s="53">
        <v>556.78354885978695</v>
      </c>
      <c r="G277" s="54">
        <f t="shared" si="21"/>
        <v>-9.0503440560496529E-3</v>
      </c>
      <c r="H277" s="53">
        <v>7659.0322580645197</v>
      </c>
      <c r="I277" s="53">
        <v>676.54838709677404</v>
      </c>
      <c r="J277" s="53">
        <v>1201.38709677419</v>
      </c>
      <c r="K277" s="53">
        <f t="shared" si="22"/>
        <v>5781.0967741935565</v>
      </c>
      <c r="L277" s="52">
        <v>0.45</v>
      </c>
      <c r="M277" s="53">
        <v>699.04368203539798</v>
      </c>
      <c r="N277" s="53">
        <f t="shared" si="23"/>
        <v>682.2102451133253</v>
      </c>
      <c r="O277" s="53">
        <f t="shared" si="20"/>
        <v>16.833436922072678</v>
      </c>
      <c r="P277" s="53">
        <f t="shared" si="24"/>
        <v>283.36459860939971</v>
      </c>
      <c r="Q277" s="42"/>
    </row>
    <row r="278" spans="1:17" x14ac:dyDescent="0.25">
      <c r="A278" s="2"/>
      <c r="B278" s="2"/>
      <c r="C278" s="1"/>
      <c r="D278" s="59">
        <v>11</v>
      </c>
      <c r="E278" s="52">
        <v>2012.875</v>
      </c>
      <c r="F278" s="53">
        <v>559.50635357167698</v>
      </c>
      <c r="G278" s="54">
        <f t="shared" si="21"/>
        <v>2.7228047118900349</v>
      </c>
      <c r="H278" s="53">
        <v>5637.6666666666697</v>
      </c>
      <c r="I278" s="53">
        <v>482.13333333333298</v>
      </c>
      <c r="J278" s="53">
        <v>857.6</v>
      </c>
      <c r="K278" s="53">
        <f t="shared" si="22"/>
        <v>4297.9333333333361</v>
      </c>
      <c r="L278" s="52">
        <v>0</v>
      </c>
      <c r="M278" s="53">
        <v>720.11488505520401</v>
      </c>
      <c r="N278" s="53">
        <f t="shared" si="23"/>
        <v>710.79858324422685</v>
      </c>
      <c r="O278" s="53">
        <f t="shared" si="20"/>
        <v>9.3163018109771656</v>
      </c>
      <c r="P278" s="53">
        <f t="shared" si="24"/>
        <v>86.793479433216419</v>
      </c>
      <c r="Q278" s="42"/>
    </row>
    <row r="279" spans="1:17" x14ac:dyDescent="0.25">
      <c r="A279" s="2"/>
      <c r="B279" s="2"/>
      <c r="C279" s="1"/>
      <c r="D279" s="59">
        <v>12</v>
      </c>
      <c r="E279" s="52">
        <v>2012.958333</v>
      </c>
      <c r="F279" s="53">
        <v>563.00487049745504</v>
      </c>
      <c r="G279" s="54">
        <f t="shared" si="21"/>
        <v>3.4985169257780626</v>
      </c>
      <c r="H279" s="53">
        <v>4552.2580645161297</v>
      </c>
      <c r="I279" s="53">
        <v>397.03225806451599</v>
      </c>
      <c r="J279" s="53">
        <v>669.80645161290295</v>
      </c>
      <c r="K279" s="53">
        <f t="shared" si="22"/>
        <v>3485.4193548387107</v>
      </c>
      <c r="L279" s="52">
        <v>0.80800000000000005</v>
      </c>
      <c r="M279" s="53">
        <v>742.89145316590702</v>
      </c>
      <c r="N279" s="53">
        <f t="shared" si="23"/>
        <v>735.57955380500243</v>
      </c>
      <c r="O279" s="53">
        <f t="shared" si="20"/>
        <v>7.3118993609045901</v>
      </c>
      <c r="P279" s="53">
        <f t="shared" si="24"/>
        <v>53.463872263996954</v>
      </c>
      <c r="Q279" s="42"/>
    </row>
    <row r="280" spans="1:17" x14ac:dyDescent="0.25">
      <c r="A280" s="2"/>
      <c r="B280" s="2"/>
      <c r="C280" s="1"/>
      <c r="D280" s="59">
        <v>1</v>
      </c>
      <c r="E280" s="52">
        <v>2013.041667</v>
      </c>
      <c r="F280" s="53">
        <v>571.55956475281698</v>
      </c>
      <c r="G280" s="54">
        <f t="shared" si="21"/>
        <v>8.5546942553619374</v>
      </c>
      <c r="H280" s="53">
        <v>6327.0967741935501</v>
      </c>
      <c r="I280" s="53">
        <v>273.06451612903197</v>
      </c>
      <c r="J280" s="53">
        <v>625.06451612903197</v>
      </c>
      <c r="K280" s="53">
        <f t="shared" si="22"/>
        <v>5428.9677419354857</v>
      </c>
      <c r="L280" s="52">
        <v>0.65</v>
      </c>
      <c r="M280" s="53">
        <v>706.96200311478196</v>
      </c>
      <c r="N280" s="53">
        <f t="shared" si="23"/>
        <v>690.29628963002199</v>
      </c>
      <c r="O280" s="53">
        <f t="shared" si="20"/>
        <v>16.665713484759976</v>
      </c>
      <c r="P280" s="53">
        <f t="shared" si="24"/>
        <v>277.74600595611054</v>
      </c>
      <c r="Q280" s="42"/>
    </row>
    <row r="281" spans="1:17" x14ac:dyDescent="0.25">
      <c r="A281" s="2"/>
      <c r="B281" s="2"/>
      <c r="C281" s="1"/>
      <c r="D281" s="59">
        <v>2</v>
      </c>
      <c r="E281" s="52">
        <v>2013.125</v>
      </c>
      <c r="F281" s="53">
        <v>563.52412293566499</v>
      </c>
      <c r="G281" s="54">
        <f t="shared" si="21"/>
        <v>-8.035441817151991</v>
      </c>
      <c r="H281" s="53">
        <v>8243.9285714285706</v>
      </c>
      <c r="I281" s="53">
        <v>620.107142857143</v>
      </c>
      <c r="J281" s="53">
        <v>1007.14285714286</v>
      </c>
      <c r="K281" s="53">
        <f t="shared" si="22"/>
        <v>6616.6785714285679</v>
      </c>
      <c r="L281" s="52">
        <v>6.4000000000000001E-2</v>
      </c>
      <c r="M281" s="53">
        <v>677.07911097220006</v>
      </c>
      <c r="N281" s="53">
        <f t="shared" si="23"/>
        <v>677.06600581670341</v>
      </c>
      <c r="O281" s="53">
        <f t="shared" si="20"/>
        <v>1.3105155496646148E-2</v>
      </c>
      <c r="P281" s="53">
        <f t="shared" si="24"/>
        <v>1.7174510059127476E-4</v>
      </c>
      <c r="Q281" s="42"/>
    </row>
    <row r="282" spans="1:17" x14ac:dyDescent="0.25">
      <c r="A282" s="2"/>
      <c r="B282" s="2"/>
      <c r="C282" s="1"/>
      <c r="D282" s="59">
        <v>3</v>
      </c>
      <c r="E282" s="52">
        <v>2013.208333</v>
      </c>
      <c r="F282" s="53">
        <v>560.14671804697798</v>
      </c>
      <c r="G282" s="54">
        <f t="shared" si="21"/>
        <v>-3.3774048886870105</v>
      </c>
      <c r="H282" s="53">
        <v>11253.870967741899</v>
      </c>
      <c r="I282" s="53">
        <v>839.06451612903197</v>
      </c>
      <c r="J282" s="53">
        <v>1353.83870967742</v>
      </c>
      <c r="K282" s="53">
        <f t="shared" si="22"/>
        <v>9060.9677419354466</v>
      </c>
      <c r="L282" s="52">
        <v>0.156</v>
      </c>
      <c r="M282" s="53">
        <v>650.45169150873096</v>
      </c>
      <c r="N282" s="53">
        <f t="shared" si="23"/>
        <v>648.11443344049712</v>
      </c>
      <c r="O282" s="53">
        <f t="shared" si="20"/>
        <v>2.3372580682338366</v>
      </c>
      <c r="P282" s="53">
        <f t="shared" si="24"/>
        <v>5.462775277524166</v>
      </c>
      <c r="Q282" s="42"/>
    </row>
    <row r="283" spans="1:17" x14ac:dyDescent="0.25">
      <c r="A283" s="2"/>
      <c r="B283" s="2"/>
      <c r="C283" s="1"/>
      <c r="D283" s="59">
        <v>4</v>
      </c>
      <c r="E283" s="52">
        <v>2013.291667</v>
      </c>
      <c r="F283" s="53">
        <v>563.28850438427003</v>
      </c>
      <c r="G283" s="54">
        <f t="shared" si="21"/>
        <v>3.1417863372920465</v>
      </c>
      <c r="H283" s="53">
        <v>13007.333333333299</v>
      </c>
      <c r="I283" s="53">
        <v>1117.5</v>
      </c>
      <c r="J283" s="53">
        <v>1496.6666666666699</v>
      </c>
      <c r="K283" s="53">
        <f t="shared" si="22"/>
        <v>10393.16666666663</v>
      </c>
      <c r="L283" s="52">
        <v>0</v>
      </c>
      <c r="M283" s="53">
        <v>652.04405329883696</v>
      </c>
      <c r="N283" s="53">
        <f t="shared" si="23"/>
        <v>639.29393615891831</v>
      </c>
      <c r="O283" s="53">
        <f t="shared" si="20"/>
        <v>12.750117139918643</v>
      </c>
      <c r="P283" s="53">
        <f t="shared" si="24"/>
        <v>162.56548708164718</v>
      </c>
      <c r="Q283" s="42"/>
    </row>
    <row r="284" spans="1:17" x14ac:dyDescent="0.25">
      <c r="A284" s="2"/>
      <c r="B284" s="2"/>
      <c r="C284" s="1"/>
      <c r="D284" s="59">
        <v>5</v>
      </c>
      <c r="E284" s="52">
        <v>2013.375</v>
      </c>
      <c r="F284" s="53">
        <v>557.76032524094103</v>
      </c>
      <c r="G284" s="54">
        <f t="shared" si="21"/>
        <v>-5.5281791433289982</v>
      </c>
      <c r="H284" s="53">
        <v>10993.5483870968</v>
      </c>
      <c r="I284" s="53">
        <v>1198.0645161290299</v>
      </c>
      <c r="J284" s="53">
        <v>1887.7419354838701</v>
      </c>
      <c r="K284" s="53">
        <f t="shared" si="22"/>
        <v>7907.7419354838994</v>
      </c>
      <c r="L284" s="52">
        <v>0</v>
      </c>
      <c r="M284" s="53">
        <v>664.30189028964605</v>
      </c>
      <c r="N284" s="53">
        <f t="shared" si="23"/>
        <v>663.96838343010438</v>
      </c>
      <c r="O284" s="53">
        <f t="shared" si="20"/>
        <v>0.33350685954167147</v>
      </c>
      <c r="P284" s="53">
        <f t="shared" si="24"/>
        <v>0.11122682536134819</v>
      </c>
      <c r="Q284" s="42"/>
    </row>
    <row r="285" spans="1:17" x14ac:dyDescent="0.25">
      <c r="A285" s="2"/>
      <c r="B285" s="2"/>
      <c r="C285" s="1"/>
      <c r="D285" s="59">
        <v>6</v>
      </c>
      <c r="E285" s="52">
        <v>2013.458333</v>
      </c>
      <c r="F285" s="53">
        <v>559.89884746119697</v>
      </c>
      <c r="G285" s="54">
        <f t="shared" si="21"/>
        <v>2.1385222202559362</v>
      </c>
      <c r="H285" s="53">
        <v>11294.666666666701</v>
      </c>
      <c r="I285" s="53">
        <v>1261.6666666666699</v>
      </c>
      <c r="J285" s="53">
        <v>1975.3333333333301</v>
      </c>
      <c r="K285" s="53">
        <f t="shared" si="22"/>
        <v>8057.6666666667006</v>
      </c>
      <c r="L285" s="52">
        <v>0</v>
      </c>
      <c r="M285" s="53">
        <v>661.60024952271795</v>
      </c>
      <c r="N285" s="53">
        <f t="shared" si="23"/>
        <v>660.99067852121948</v>
      </c>
      <c r="O285" s="53">
        <f t="shared" si="20"/>
        <v>0.6095710014984661</v>
      </c>
      <c r="P285" s="53">
        <f t="shared" si="24"/>
        <v>0.37157680586784297</v>
      </c>
      <c r="Q285" s="42"/>
    </row>
    <row r="286" spans="1:17" x14ac:dyDescent="0.25">
      <c r="A286" s="2"/>
      <c r="B286" s="2"/>
      <c r="C286" s="1"/>
      <c r="D286" s="59">
        <v>7</v>
      </c>
      <c r="E286" s="52">
        <v>2013.541667</v>
      </c>
      <c r="F286" s="53">
        <v>558.61737284554602</v>
      </c>
      <c r="G286" s="54">
        <f t="shared" si="21"/>
        <v>-1.28147461565095</v>
      </c>
      <c r="H286" s="53">
        <v>10003.5483870968</v>
      </c>
      <c r="I286" s="53">
        <v>1142.03225806452</v>
      </c>
      <c r="J286" s="53">
        <v>1775.4838709677399</v>
      </c>
      <c r="K286" s="53">
        <f t="shared" si="22"/>
        <v>7086.0322580645397</v>
      </c>
      <c r="L286" s="52">
        <v>0.502</v>
      </c>
      <c r="M286" s="53">
        <v>666.18949770542804</v>
      </c>
      <c r="N286" s="53">
        <f t="shared" si="23"/>
        <v>671.05679646602562</v>
      </c>
      <c r="O286" s="53">
        <f t="shared" si="20"/>
        <v>-4.8672987605975777</v>
      </c>
      <c r="P286" s="53">
        <f t="shared" si="24"/>
        <v>23.690597224914715</v>
      </c>
      <c r="Q286" s="42"/>
    </row>
    <row r="287" spans="1:17" x14ac:dyDescent="0.25">
      <c r="A287" s="2"/>
      <c r="B287" s="2"/>
      <c r="C287" s="1"/>
      <c r="D287" s="59">
        <v>8</v>
      </c>
      <c r="E287" s="52">
        <v>2013.625</v>
      </c>
      <c r="F287" s="53">
        <v>557.84381524001196</v>
      </c>
      <c r="G287" s="54">
        <f t="shared" si="21"/>
        <v>-0.77355760553405162</v>
      </c>
      <c r="H287" s="53">
        <v>8786.1290322580608</v>
      </c>
      <c r="I287" s="53">
        <v>1137.5483870967701</v>
      </c>
      <c r="J287" s="53">
        <v>1779.6774193548399</v>
      </c>
      <c r="K287" s="53">
        <f t="shared" si="22"/>
        <v>5868.9032258064508</v>
      </c>
      <c r="L287" s="52">
        <v>1.02</v>
      </c>
      <c r="M287" s="53">
        <v>678.38801159594504</v>
      </c>
      <c r="N287" s="53">
        <f t="shared" si="23"/>
        <v>687.22911988916962</v>
      </c>
      <c r="O287" s="53">
        <f t="shared" si="20"/>
        <v>-8.841108293224579</v>
      </c>
      <c r="P287" s="53">
        <f t="shared" si="24"/>
        <v>78.165195852524434</v>
      </c>
      <c r="Q287" s="42"/>
    </row>
    <row r="288" spans="1:17" x14ac:dyDescent="0.25">
      <c r="A288" s="2"/>
      <c r="B288" s="2"/>
      <c r="C288" s="1"/>
      <c r="D288" s="59">
        <v>9</v>
      </c>
      <c r="E288" s="52">
        <v>2013.708333</v>
      </c>
      <c r="F288" s="53">
        <v>554.15926264667905</v>
      </c>
      <c r="G288" s="54">
        <f t="shared" si="21"/>
        <v>-3.68455259333291</v>
      </c>
      <c r="H288" s="53">
        <v>8510.3333333333303</v>
      </c>
      <c r="I288" s="53">
        <v>756.53333333333296</v>
      </c>
      <c r="J288" s="53">
        <v>1457.6666666666699</v>
      </c>
      <c r="K288" s="53">
        <f t="shared" si="22"/>
        <v>6296.1333333333278</v>
      </c>
      <c r="L288" s="52">
        <v>0.40600000000000003</v>
      </c>
      <c r="M288" s="53">
        <v>693.06807158003903</v>
      </c>
      <c r="N288" s="53">
        <f t="shared" si="23"/>
        <v>675.81050793909276</v>
      </c>
      <c r="O288" s="53">
        <f t="shared" si="20"/>
        <v>17.257563640946273</v>
      </c>
      <c r="P288" s="53">
        <f t="shared" si="24"/>
        <v>297.8235028213108</v>
      </c>
      <c r="Q288" s="42"/>
    </row>
    <row r="289" spans="1:17" x14ac:dyDescent="0.25">
      <c r="A289" s="2"/>
      <c r="B289" s="2"/>
      <c r="C289" s="1"/>
      <c r="D289" s="59">
        <v>10</v>
      </c>
      <c r="E289" s="52">
        <v>2013.791667</v>
      </c>
      <c r="F289" s="53">
        <v>561.43862181047996</v>
      </c>
      <c r="G289" s="54">
        <f t="shared" si="21"/>
        <v>7.2793591638009048</v>
      </c>
      <c r="H289" s="53">
        <v>7610.3225806451601</v>
      </c>
      <c r="I289" s="53">
        <v>721.83870967741905</v>
      </c>
      <c r="J289" s="53">
        <v>1216.4516129032299</v>
      </c>
      <c r="K289" s="53">
        <f t="shared" si="22"/>
        <v>5672.0322580645106</v>
      </c>
      <c r="L289" s="52">
        <v>2.1999999999999999E-2</v>
      </c>
      <c r="M289" s="53">
        <v>683.525244572509</v>
      </c>
      <c r="N289" s="53">
        <f t="shared" si="23"/>
        <v>684.17779499127437</v>
      </c>
      <c r="O289" s="53">
        <f t="shared" si="20"/>
        <v>-0.65255041876537234</v>
      </c>
      <c r="P289" s="53">
        <f t="shared" si="24"/>
        <v>0.42582204903086279</v>
      </c>
      <c r="Q289" s="42"/>
    </row>
    <row r="290" spans="1:17" x14ac:dyDescent="0.25">
      <c r="A290" s="2"/>
      <c r="B290" s="2"/>
      <c r="C290" s="1"/>
      <c r="D290" s="59">
        <v>11</v>
      </c>
      <c r="E290" s="52">
        <v>2013.875</v>
      </c>
      <c r="F290" s="53">
        <v>566.35549347589699</v>
      </c>
      <c r="G290" s="54">
        <f t="shared" si="21"/>
        <v>4.9168716654170339</v>
      </c>
      <c r="H290" s="53">
        <v>4871</v>
      </c>
      <c r="I290" s="53">
        <v>516</v>
      </c>
      <c r="J290" s="53">
        <v>719.63333333333298</v>
      </c>
      <c r="K290" s="53">
        <f t="shared" si="22"/>
        <v>3635.3666666666668</v>
      </c>
      <c r="L290" s="52">
        <v>0.8859999999999999</v>
      </c>
      <c r="M290" s="53">
        <v>716.58589687918197</v>
      </c>
      <c r="N290" s="53">
        <f t="shared" si="23"/>
        <v>732.51254361544648</v>
      </c>
      <c r="O290" s="53">
        <f t="shared" si="20"/>
        <v>-15.926646736264502</v>
      </c>
      <c r="P290" s="53">
        <f t="shared" si="24"/>
        <v>253.65807626176471</v>
      </c>
      <c r="Q290" s="42"/>
    </row>
    <row r="291" spans="1:17" x14ac:dyDescent="0.25">
      <c r="A291" s="2"/>
      <c r="B291" s="2"/>
      <c r="C291" s="1"/>
      <c r="D291" s="59">
        <v>12</v>
      </c>
      <c r="E291" s="52">
        <v>2013.958333</v>
      </c>
      <c r="F291" s="53">
        <v>574.50543925897</v>
      </c>
      <c r="G291" s="54">
        <f t="shared" si="21"/>
        <v>8.149945783073008</v>
      </c>
      <c r="H291" s="53">
        <v>4140</v>
      </c>
      <c r="I291" s="53">
        <v>498.16129032258101</v>
      </c>
      <c r="J291" s="53">
        <v>797.61290322580601</v>
      </c>
      <c r="K291" s="53">
        <f t="shared" si="22"/>
        <v>2844.2258064516132</v>
      </c>
      <c r="L291" s="52">
        <v>2.8000000000000004E-2</v>
      </c>
      <c r="M291" s="53">
        <v>755.91860171301005</v>
      </c>
      <c r="N291" s="53">
        <f t="shared" si="23"/>
        <v>763.13065124199147</v>
      </c>
      <c r="O291" s="53">
        <f t="shared" si="20"/>
        <v>-7.2120495289814244</v>
      </c>
      <c r="P291" s="53">
        <f t="shared" si="24"/>
        <v>52.013658408481184</v>
      </c>
      <c r="Q291" s="42"/>
    </row>
    <row r="292" spans="1:17" x14ac:dyDescent="0.25">
      <c r="A292" s="2"/>
      <c r="B292" s="2"/>
      <c r="C292" s="1"/>
      <c r="D292" s="59">
        <v>1</v>
      </c>
      <c r="E292" s="52">
        <v>2014.041667</v>
      </c>
      <c r="F292" s="53">
        <v>579.54210353677399</v>
      </c>
      <c r="G292" s="54">
        <f t="shared" si="21"/>
        <v>5.0366642778039932</v>
      </c>
      <c r="H292" s="53">
        <v>5863.5483870967701</v>
      </c>
      <c r="I292" s="53">
        <v>482.09677419354801</v>
      </c>
      <c r="J292" s="53">
        <v>710.677419354839</v>
      </c>
      <c r="K292" s="53">
        <f t="shared" si="22"/>
        <v>4670.7741935483828</v>
      </c>
      <c r="L292" s="52">
        <v>0</v>
      </c>
      <c r="M292" s="53">
        <v>712.70726956852798</v>
      </c>
      <c r="N292" s="53">
        <f t="shared" si="23"/>
        <v>714.78042035252815</v>
      </c>
      <c r="O292" s="53">
        <f t="shared" si="20"/>
        <v>-2.0731507840001768</v>
      </c>
      <c r="P292" s="53">
        <f t="shared" si="24"/>
        <v>4.297954173200548</v>
      </c>
      <c r="Q292" s="42"/>
    </row>
    <row r="293" spans="1:17" x14ac:dyDescent="0.25">
      <c r="A293" s="2"/>
      <c r="B293" s="2"/>
      <c r="C293" s="1"/>
      <c r="D293" s="59">
        <v>2</v>
      </c>
      <c r="E293" s="52">
        <v>2014.125</v>
      </c>
      <c r="F293" s="53">
        <v>571.56847119617396</v>
      </c>
      <c r="G293" s="54">
        <f t="shared" si="21"/>
        <v>-7.9736323406000338</v>
      </c>
      <c r="H293" s="53">
        <v>8593.2142857142899</v>
      </c>
      <c r="I293" s="53">
        <v>681.42857142857099</v>
      </c>
      <c r="J293" s="53">
        <v>1047</v>
      </c>
      <c r="K293" s="53">
        <f t="shared" si="22"/>
        <v>6864.7857142857192</v>
      </c>
      <c r="L293" s="52">
        <v>6.7999999999999991E-2</v>
      </c>
      <c r="M293" s="53">
        <v>677.21011571185102</v>
      </c>
      <c r="N293" s="53">
        <f t="shared" si="23"/>
        <v>680.66370942171</v>
      </c>
      <c r="O293" s="53">
        <f t="shared" si="20"/>
        <v>-3.4535937098589784</v>
      </c>
      <c r="P293" s="53">
        <f t="shared" si="24"/>
        <v>11.927309512777502</v>
      </c>
      <c r="Q293" s="42"/>
    </row>
    <row r="294" spans="1:17" x14ac:dyDescent="0.25">
      <c r="A294" s="2"/>
      <c r="B294" s="2"/>
      <c r="C294" s="1"/>
      <c r="D294" s="59">
        <v>3</v>
      </c>
      <c r="E294" s="52">
        <v>2014.208333</v>
      </c>
      <c r="F294" s="53">
        <v>580.398097424772</v>
      </c>
      <c r="G294" s="54">
        <f t="shared" si="21"/>
        <v>8.8296262285980447</v>
      </c>
      <c r="H294" s="53">
        <v>13174.1935483871</v>
      </c>
      <c r="I294" s="53">
        <v>827.25806451612902</v>
      </c>
      <c r="J294" s="53">
        <v>1309.4838709677399</v>
      </c>
      <c r="K294" s="53">
        <f t="shared" si="22"/>
        <v>11037.451612903231</v>
      </c>
      <c r="L294" s="52">
        <v>4.5999999999999999E-2</v>
      </c>
      <c r="M294" s="53">
        <v>653.221836854716</v>
      </c>
      <c r="N294" s="53">
        <f t="shared" si="23"/>
        <v>644.18671095261095</v>
      </c>
      <c r="O294" s="53">
        <f t="shared" si="20"/>
        <v>9.035125902105051</v>
      </c>
      <c r="P294" s="53">
        <f t="shared" si="24"/>
        <v>81.63350006688961</v>
      </c>
      <c r="Q294" s="42"/>
    </row>
    <row r="295" spans="1:17" x14ac:dyDescent="0.25">
      <c r="A295" s="2"/>
      <c r="B295" s="2"/>
      <c r="C295" s="1"/>
      <c r="D295" s="59">
        <v>4</v>
      </c>
      <c r="E295" s="52">
        <v>2014.291667</v>
      </c>
      <c r="F295" s="53">
        <v>577.60641957834002</v>
      </c>
      <c r="G295" s="54">
        <f t="shared" si="21"/>
        <v>-2.7916778464319805</v>
      </c>
      <c r="H295" s="53">
        <v>12228.666666666701</v>
      </c>
      <c r="I295" s="53">
        <v>1058.63333333333</v>
      </c>
      <c r="J295" s="53">
        <v>1584.3333333333301</v>
      </c>
      <c r="K295" s="53">
        <f t="shared" si="22"/>
        <v>9585.7000000000407</v>
      </c>
      <c r="L295" s="52">
        <v>0.01</v>
      </c>
      <c r="M295" s="53">
        <v>657.50868783611202</v>
      </c>
      <c r="N295" s="53">
        <f t="shared" si="23"/>
        <v>660.5043296917861</v>
      </c>
      <c r="O295" s="53">
        <f t="shared" si="20"/>
        <v>-2.99564185567408</v>
      </c>
      <c r="P295" s="53">
        <f t="shared" si="24"/>
        <v>8.9738701274664461</v>
      </c>
      <c r="Q295" s="42"/>
    </row>
    <row r="296" spans="1:17" x14ac:dyDescent="0.25">
      <c r="A296" s="2"/>
      <c r="B296" s="2"/>
      <c r="C296" s="1"/>
      <c r="D296" s="59">
        <v>5</v>
      </c>
      <c r="E296" s="52">
        <v>2014.375</v>
      </c>
      <c r="F296" s="53">
        <v>580.34007994691001</v>
      </c>
      <c r="G296" s="54">
        <f t="shared" si="21"/>
        <v>2.7336603685699856</v>
      </c>
      <c r="H296" s="53">
        <v>10817.0967741935</v>
      </c>
      <c r="I296" s="53">
        <v>1162.77419354839</v>
      </c>
      <c r="J296" s="53">
        <v>1828.38709677419</v>
      </c>
      <c r="K296" s="53">
        <f t="shared" si="22"/>
        <v>7825.9354838709205</v>
      </c>
      <c r="L296" s="52">
        <v>0</v>
      </c>
      <c r="M296" s="53">
        <v>677.51236644764504</v>
      </c>
      <c r="N296" s="53">
        <f t="shared" si="23"/>
        <v>677.31326393967061</v>
      </c>
      <c r="O296" s="53">
        <f t="shared" si="20"/>
        <v>0.19910250797443041</v>
      </c>
      <c r="P296" s="53">
        <f t="shared" si="24"/>
        <v>3.9641808681708128E-2</v>
      </c>
      <c r="Q296" s="42"/>
    </row>
    <row r="297" spans="1:17" x14ac:dyDescent="0.25">
      <c r="A297" s="2"/>
      <c r="B297" s="2"/>
      <c r="C297" s="1"/>
      <c r="D297" s="59">
        <v>6</v>
      </c>
      <c r="E297" s="52">
        <v>2014.458333</v>
      </c>
      <c r="F297" s="53">
        <v>586.72335053912695</v>
      </c>
      <c r="G297" s="54">
        <f t="shared" si="21"/>
        <v>6.3832705922169453</v>
      </c>
      <c r="H297" s="53">
        <v>11441.666666666701</v>
      </c>
      <c r="I297" s="53">
        <v>1111</v>
      </c>
      <c r="J297" s="53">
        <v>1910.3333333333301</v>
      </c>
      <c r="K297" s="53">
        <f t="shared" si="22"/>
        <v>8420.3333333333703</v>
      </c>
      <c r="L297" s="52">
        <v>0</v>
      </c>
      <c r="M297" s="53">
        <v>677.76381996482496</v>
      </c>
      <c r="N297" s="53">
        <f t="shared" si="23"/>
        <v>674.81801681426418</v>
      </c>
      <c r="O297" s="53">
        <f t="shared" si="20"/>
        <v>2.9458031505607778</v>
      </c>
      <c r="P297" s="53">
        <f t="shared" si="24"/>
        <v>8.6777562018538053</v>
      </c>
      <c r="Q297" s="42"/>
    </row>
    <row r="298" spans="1:17" x14ac:dyDescent="0.25">
      <c r="A298" s="2"/>
      <c r="B298" s="2"/>
      <c r="C298" s="1"/>
      <c r="D298" s="59">
        <v>7</v>
      </c>
      <c r="E298" s="52">
        <v>2014.541667</v>
      </c>
      <c r="F298" s="53">
        <v>586.63494642485603</v>
      </c>
      <c r="G298" s="54">
        <f t="shared" si="21"/>
        <v>-8.8404114270929313E-2</v>
      </c>
      <c r="H298" s="53">
        <v>10829.032258064501</v>
      </c>
      <c r="I298" s="53">
        <v>1224.77419354839</v>
      </c>
      <c r="J298" s="53">
        <v>1857.7419354838701</v>
      </c>
      <c r="K298" s="53">
        <f t="shared" si="22"/>
        <v>7746.5161290322403</v>
      </c>
      <c r="L298" s="52">
        <v>0.68799999999999994</v>
      </c>
      <c r="M298" s="53">
        <v>679.39296973338901</v>
      </c>
      <c r="N298" s="53">
        <f t="shared" si="23"/>
        <v>684.66439517427239</v>
      </c>
      <c r="O298" s="53">
        <f t="shared" si="20"/>
        <v>-5.2714254408833767</v>
      </c>
      <c r="P298" s="53">
        <f t="shared" si="24"/>
        <v>27.787926178792503</v>
      </c>
      <c r="Q298" s="42"/>
    </row>
    <row r="299" spans="1:17" x14ac:dyDescent="0.25">
      <c r="A299" s="2"/>
      <c r="B299" s="2"/>
      <c r="C299" s="1"/>
      <c r="D299" s="59">
        <v>8</v>
      </c>
      <c r="E299" s="52">
        <v>2014.625</v>
      </c>
      <c r="F299" s="53">
        <v>588.87976157335902</v>
      </c>
      <c r="G299" s="54">
        <f t="shared" si="21"/>
        <v>2.2448151485029939</v>
      </c>
      <c r="H299" s="53">
        <v>7719.6774193548399</v>
      </c>
      <c r="I299" s="53">
        <v>1015.77419354839</v>
      </c>
      <c r="J299" s="53">
        <v>1314</v>
      </c>
      <c r="K299" s="53">
        <f t="shared" si="22"/>
        <v>5389.9032258064499</v>
      </c>
      <c r="L299" s="52">
        <v>1.1780000000000002</v>
      </c>
      <c r="M299" s="53">
        <v>708.30328627113897</v>
      </c>
      <c r="N299" s="53">
        <f t="shared" si="23"/>
        <v>712.53688427662109</v>
      </c>
      <c r="O299" s="53">
        <f t="shared" si="20"/>
        <v>-4.2335980054821221</v>
      </c>
      <c r="P299" s="53">
        <f t="shared" si="24"/>
        <v>17.923352072022201</v>
      </c>
      <c r="Q299" s="42"/>
    </row>
    <row r="300" spans="1:17" x14ac:dyDescent="0.25">
      <c r="A300" s="2"/>
      <c r="B300" s="2"/>
      <c r="C300" s="1"/>
      <c r="D300" s="59">
        <v>9</v>
      </c>
      <c r="E300" s="52">
        <v>2014.708333</v>
      </c>
      <c r="F300" s="53">
        <v>589.81371627316298</v>
      </c>
      <c r="G300" s="54">
        <f t="shared" si="21"/>
        <v>0.93395469980396228</v>
      </c>
      <c r="H300" s="53">
        <v>7583.3333333333303</v>
      </c>
      <c r="I300" s="53">
        <v>831.3</v>
      </c>
      <c r="J300" s="53">
        <v>1483.9666666666701</v>
      </c>
      <c r="K300" s="53">
        <f t="shared" si="22"/>
        <v>5268.0666666666602</v>
      </c>
      <c r="L300" s="52">
        <v>0.79799999999999993</v>
      </c>
      <c r="M300" s="53">
        <v>708.26575774319997</v>
      </c>
      <c r="N300" s="53">
        <f t="shared" si="23"/>
        <v>715.81293142152958</v>
      </c>
      <c r="O300" s="53">
        <f t="shared" si="20"/>
        <v>-7.5471736783296137</v>
      </c>
      <c r="P300" s="53">
        <f t="shared" si="24"/>
        <v>56.959830530871351</v>
      </c>
      <c r="Q300" s="42"/>
    </row>
    <row r="301" spans="1:17" x14ac:dyDescent="0.25">
      <c r="A301" s="2"/>
      <c r="B301" s="2"/>
      <c r="C301" s="1"/>
      <c r="D301" s="59">
        <v>10</v>
      </c>
      <c r="E301" s="52">
        <v>2014.791667</v>
      </c>
      <c r="F301" s="53">
        <v>598.22338341454804</v>
      </c>
      <c r="G301" s="54">
        <f t="shared" si="21"/>
        <v>8.4096671413850572</v>
      </c>
      <c r="H301" s="53">
        <v>6663.22580645161</v>
      </c>
      <c r="I301" s="53">
        <v>746.93548387096803</v>
      </c>
      <c r="J301" s="53">
        <v>1112.9032258064501</v>
      </c>
      <c r="K301" s="53">
        <f t="shared" si="22"/>
        <v>4803.3870967741923</v>
      </c>
      <c r="L301" s="52">
        <v>2.4E-2</v>
      </c>
      <c r="M301" s="53">
        <v>728.42264020409095</v>
      </c>
      <c r="N301" s="53">
        <f t="shared" si="23"/>
        <v>725.20359313920585</v>
      </c>
      <c r="O301" s="53">
        <f t="shared" si="20"/>
        <v>3.2190470648851033</v>
      </c>
      <c r="P301" s="53">
        <f t="shared" si="24"/>
        <v>10.362264005945399</v>
      </c>
      <c r="Q301" s="42"/>
    </row>
    <row r="302" spans="1:17" x14ac:dyDescent="0.25">
      <c r="A302" s="2"/>
      <c r="B302" s="2"/>
      <c r="C302" s="1"/>
      <c r="D302" s="59">
        <v>11</v>
      </c>
      <c r="E302" s="52">
        <v>2014.875</v>
      </c>
      <c r="F302" s="53">
        <v>605.95347686652303</v>
      </c>
      <c r="G302" s="54">
        <f t="shared" si="21"/>
        <v>7.7300934519749944</v>
      </c>
      <c r="H302" s="53">
        <v>5846.3333333333303</v>
      </c>
      <c r="I302" s="53">
        <v>567.93333333333305</v>
      </c>
      <c r="J302" s="53">
        <v>837.93333333333305</v>
      </c>
      <c r="K302" s="53">
        <f t="shared" si="22"/>
        <v>4440.4666666666635</v>
      </c>
      <c r="L302" s="52">
        <v>0</v>
      </c>
      <c r="M302" s="53">
        <v>739.93097271041302</v>
      </c>
      <c r="N302" s="53">
        <f t="shared" si="23"/>
        <v>737.78966582683665</v>
      </c>
      <c r="O302" s="53">
        <f t="shared" si="20"/>
        <v>2.1413068835763625</v>
      </c>
      <c r="P302" s="53">
        <f t="shared" si="24"/>
        <v>4.5851951696515139</v>
      </c>
      <c r="Q302" s="42"/>
    </row>
    <row r="303" spans="1:17" x14ac:dyDescent="0.25">
      <c r="A303" s="2"/>
      <c r="B303" s="2"/>
      <c r="C303" s="1"/>
      <c r="D303" s="59">
        <v>12</v>
      </c>
      <c r="E303" s="52">
        <v>2014.958333</v>
      </c>
      <c r="F303" s="53">
        <v>609.47424282899306</v>
      </c>
      <c r="G303" s="54">
        <f t="shared" si="21"/>
        <v>3.5207659624700227</v>
      </c>
      <c r="H303" s="53">
        <v>3780</v>
      </c>
      <c r="I303" s="53">
        <v>481.193548387097</v>
      </c>
      <c r="J303" s="53">
        <v>720.29032258064501</v>
      </c>
      <c r="K303" s="53">
        <f t="shared" si="22"/>
        <v>2578.516129032258</v>
      </c>
      <c r="L303" s="56">
        <v>0.36599999999999999</v>
      </c>
      <c r="M303" s="53">
        <v>810.04611377399897</v>
      </c>
      <c r="N303" s="53">
        <f t="shared" si="23"/>
        <v>796.54197769931739</v>
      </c>
      <c r="O303" s="53">
        <f t="shared" si="20"/>
        <v>13.504136074681583</v>
      </c>
      <c r="P303" s="53">
        <f t="shared" si="24"/>
        <v>182.36169112351649</v>
      </c>
      <c r="Q303" s="42"/>
    </row>
    <row r="304" spans="1:17" x14ac:dyDescent="0.25">
      <c r="A304" s="2"/>
      <c r="B304" s="2"/>
      <c r="C304" s="1"/>
      <c r="D304" s="59">
        <v>1</v>
      </c>
      <c r="E304" s="52">
        <v>2015.041667</v>
      </c>
      <c r="F304" s="53">
        <v>615.92382920237003</v>
      </c>
      <c r="G304" s="54">
        <f t="shared" si="21"/>
        <v>6.4495863733769738</v>
      </c>
      <c r="H304" s="53">
        <v>5887.0967741935501</v>
      </c>
      <c r="I304" s="53">
        <v>450.22580645161298</v>
      </c>
      <c r="J304" s="53">
        <v>579.48387096774195</v>
      </c>
      <c r="K304" s="53">
        <f t="shared" si="22"/>
        <v>4857.387096774195</v>
      </c>
      <c r="L304" s="52">
        <v>0.72799999999999998</v>
      </c>
      <c r="M304" s="53">
        <v>734.30156649594699</v>
      </c>
      <c r="N304" s="53">
        <f t="shared" si="23"/>
        <v>737.18073809574344</v>
      </c>
      <c r="O304" s="53">
        <f t="shared" si="20"/>
        <v>-2.8791715997964502</v>
      </c>
      <c r="P304" s="53">
        <f t="shared" si="24"/>
        <v>8.2896291010744498</v>
      </c>
      <c r="Q304" s="42"/>
    </row>
    <row r="305" spans="1:17" x14ac:dyDescent="0.25">
      <c r="A305" s="2"/>
      <c r="B305" s="2"/>
      <c r="C305" s="1"/>
      <c r="D305" s="59">
        <v>2</v>
      </c>
      <c r="E305" s="52">
        <v>2015.125</v>
      </c>
      <c r="F305" s="53">
        <v>617.20658642666604</v>
      </c>
      <c r="G305" s="54">
        <f t="shared" si="21"/>
        <v>1.2827572242960059</v>
      </c>
      <c r="H305" s="53">
        <v>8970.7142857142899</v>
      </c>
      <c r="I305" s="53">
        <v>662.892857142857</v>
      </c>
      <c r="J305" s="53">
        <v>947.392857142857</v>
      </c>
      <c r="K305" s="53">
        <f t="shared" si="22"/>
        <v>7360.4285714285761</v>
      </c>
      <c r="L305" s="52">
        <v>0.13800000000000001</v>
      </c>
      <c r="M305" s="53">
        <v>703.81356279507997</v>
      </c>
      <c r="N305" s="53">
        <f t="shared" si="23"/>
        <v>706.71950136860505</v>
      </c>
      <c r="O305" s="53">
        <f t="shared" si="20"/>
        <v>-2.9059385735250771</v>
      </c>
      <c r="P305" s="53">
        <f t="shared" si="24"/>
        <v>8.4444789931009598</v>
      </c>
      <c r="Q305" s="42"/>
    </row>
    <row r="306" spans="1:17" x14ac:dyDescent="0.25">
      <c r="A306" s="2"/>
      <c r="B306" s="2"/>
      <c r="C306" s="1"/>
      <c r="D306" s="59">
        <v>3</v>
      </c>
      <c r="E306" s="52">
        <v>2015.208333</v>
      </c>
      <c r="F306" s="53">
        <v>626.87966304600104</v>
      </c>
      <c r="G306" s="54">
        <f t="shared" si="21"/>
        <v>9.6730766193350064</v>
      </c>
      <c r="H306" s="53">
        <v>11879.032258064501</v>
      </c>
      <c r="I306" s="53">
        <v>800.06451612903197</v>
      </c>
      <c r="J306" s="53">
        <v>1124.7096774193501</v>
      </c>
      <c r="K306" s="53">
        <f t="shared" si="22"/>
        <v>9954.2580645161179</v>
      </c>
      <c r="L306" s="52">
        <v>0.84199999999999997</v>
      </c>
      <c r="M306" s="53">
        <v>697.05401799646404</v>
      </c>
      <c r="N306" s="53">
        <f t="shared" si="23"/>
        <v>690.56718724220548</v>
      </c>
      <c r="O306" s="53">
        <f t="shared" si="20"/>
        <v>6.4868307542585626</v>
      </c>
      <c r="P306" s="53">
        <f t="shared" si="24"/>
        <v>42.078973234394709</v>
      </c>
      <c r="Q306" s="42"/>
    </row>
    <row r="307" spans="1:17" x14ac:dyDescent="0.25">
      <c r="A307" s="2"/>
      <c r="B307" s="2"/>
      <c r="C307" s="1"/>
      <c r="D307" s="59">
        <v>4</v>
      </c>
      <c r="E307" s="52">
        <v>2015.291667</v>
      </c>
      <c r="F307" s="53">
        <v>624.55812480935401</v>
      </c>
      <c r="G307" s="54">
        <f t="shared" si="21"/>
        <v>-2.3215382366470294</v>
      </c>
      <c r="H307" s="53">
        <v>12816.333333333299</v>
      </c>
      <c r="I307" s="53">
        <v>1164.93333333333</v>
      </c>
      <c r="J307" s="53">
        <v>1571.3333333333301</v>
      </c>
      <c r="K307" s="53">
        <f t="shared" si="22"/>
        <v>10080.066666666638</v>
      </c>
      <c r="L307" s="52">
        <v>0.11200000000000002</v>
      </c>
      <c r="M307" s="53">
        <v>694.58596758729902</v>
      </c>
      <c r="N307" s="53">
        <f t="shared" si="23"/>
        <v>696.16545024887489</v>
      </c>
      <c r="O307" s="53">
        <f t="shared" si="20"/>
        <v>-1.5794826615758666</v>
      </c>
      <c r="P307" s="53">
        <f t="shared" si="24"/>
        <v>2.4947654782187834</v>
      </c>
      <c r="Q307" s="42"/>
    </row>
    <row r="308" spans="1:17" x14ac:dyDescent="0.25">
      <c r="A308" s="2"/>
      <c r="B308" s="2"/>
      <c r="C308" s="1"/>
      <c r="D308" s="59">
        <v>5</v>
      </c>
      <c r="E308" s="52">
        <v>2015.375</v>
      </c>
      <c r="F308" s="53">
        <v>623.312401941752</v>
      </c>
      <c r="G308" s="54">
        <f t="shared" si="21"/>
        <v>-1.2457228676020122</v>
      </c>
      <c r="H308" s="53">
        <v>8883.5483870967691</v>
      </c>
      <c r="I308" s="53">
        <v>1002.51612903226</v>
      </c>
      <c r="J308" s="53">
        <v>1442.2580645161299</v>
      </c>
      <c r="K308" s="53">
        <f t="shared" si="22"/>
        <v>6438.7741935483791</v>
      </c>
      <c r="L308" s="52">
        <v>0.24</v>
      </c>
      <c r="M308" s="53">
        <v>727.67161715074701</v>
      </c>
      <c r="N308" s="53">
        <f t="shared" si="23"/>
        <v>724.72944677953819</v>
      </c>
      <c r="O308" s="53">
        <f t="shared" si="20"/>
        <v>2.9421703712088174</v>
      </c>
      <c r="P308" s="53">
        <f t="shared" si="24"/>
        <v>8.6563664932190303</v>
      </c>
      <c r="Q308" s="42"/>
    </row>
    <row r="309" spans="1:17" x14ac:dyDescent="0.25">
      <c r="A309" s="2"/>
      <c r="B309" s="2"/>
      <c r="C309" s="1"/>
      <c r="D309" s="59">
        <v>6</v>
      </c>
      <c r="E309" s="52">
        <v>2015.458333</v>
      </c>
      <c r="F309" s="53">
        <v>627.05824079143804</v>
      </c>
      <c r="G309" s="54">
        <f t="shared" si="21"/>
        <v>3.745838849686038</v>
      </c>
      <c r="H309" s="53">
        <v>10162.333333333299</v>
      </c>
      <c r="I309" s="53">
        <v>1111.8</v>
      </c>
      <c r="J309" s="53">
        <v>1631.3333333333301</v>
      </c>
      <c r="K309" s="53">
        <f t="shared" si="22"/>
        <v>7419.1999999999698</v>
      </c>
      <c r="L309" s="52">
        <v>0.10600000000000001</v>
      </c>
      <c r="M309" s="53">
        <v>714.46476331064196</v>
      </c>
      <c r="N309" s="53">
        <f t="shared" si="23"/>
        <v>715.37507036352918</v>
      </c>
      <c r="O309" s="53">
        <f t="shared" si="20"/>
        <v>-0.91030705288721947</v>
      </c>
      <c r="P309" s="53">
        <f t="shared" si="24"/>
        <v>0.82865893053621498</v>
      </c>
      <c r="Q309" s="42"/>
    </row>
    <row r="310" spans="1:17" x14ac:dyDescent="0.25">
      <c r="A310" s="2"/>
      <c r="B310" s="2"/>
      <c r="C310" s="1"/>
      <c r="D310" s="59">
        <v>7</v>
      </c>
      <c r="E310" s="52">
        <v>2015.541667</v>
      </c>
      <c r="F310" s="57">
        <v>627.513255963652</v>
      </c>
      <c r="G310" s="58">
        <f t="shared" si="21"/>
        <v>0.4550151722139617</v>
      </c>
      <c r="H310" s="57">
        <v>9880</v>
      </c>
      <c r="I310" s="57">
        <v>1074.8064516129</v>
      </c>
      <c r="J310" s="57">
        <v>1626.77419354839</v>
      </c>
      <c r="K310" s="53">
        <f t="shared" si="22"/>
        <v>7178.4193548387102</v>
      </c>
      <c r="L310" s="52">
        <v>0.70600000000000007</v>
      </c>
      <c r="M310" s="57">
        <v>718.04033282267699</v>
      </c>
      <c r="N310" s="53">
        <f t="shared" si="23"/>
        <v>719.58458549415855</v>
      </c>
      <c r="O310" s="57">
        <f t="shared" si="20"/>
        <v>-1.5442526714815585</v>
      </c>
      <c r="P310" s="57">
        <f t="shared" si="24"/>
        <v>2.3847163133779303</v>
      </c>
      <c r="Q310" s="42"/>
    </row>
    <row r="311" spans="1:17" x14ac:dyDescent="0.25">
      <c r="A311" s="2"/>
      <c r="B311" s="2"/>
      <c r="C311" s="1"/>
      <c r="D311" s="59">
        <v>8</v>
      </c>
      <c r="E311" s="52">
        <v>2015.625</v>
      </c>
      <c r="F311" s="57">
        <v>626.44877676289195</v>
      </c>
      <c r="G311" s="58">
        <f t="shared" si="21"/>
        <v>-1.0644792007600472</v>
      </c>
      <c r="H311" s="57">
        <v>9678.0645161290304</v>
      </c>
      <c r="I311" s="57">
        <v>1073</v>
      </c>
      <c r="J311" s="57">
        <v>1542.2580645161299</v>
      </c>
      <c r="K311" s="53">
        <f t="shared" si="22"/>
        <v>7062.8064516129007</v>
      </c>
      <c r="L311" s="52">
        <v>0</v>
      </c>
      <c r="M311" s="57">
        <v>716.02073872302401</v>
      </c>
      <c r="N311" s="53">
        <f t="shared" si="23"/>
        <v>720.53471742395072</v>
      </c>
      <c r="O311" s="57">
        <f t="shared" si="20"/>
        <v>-4.5139787009267138</v>
      </c>
      <c r="P311" s="57">
        <f t="shared" si="24"/>
        <v>20.376003712420022</v>
      </c>
      <c r="Q311" s="42"/>
    </row>
    <row r="312" spans="1:17" x14ac:dyDescent="0.25">
      <c r="A312" s="2"/>
      <c r="B312" s="2"/>
      <c r="C312" s="1"/>
      <c r="D312" s="59">
        <v>9</v>
      </c>
      <c r="E312" s="52">
        <v>2015.708333</v>
      </c>
      <c r="F312" s="57">
        <v>630.66687774164404</v>
      </c>
      <c r="G312" s="58">
        <f t="shared" si="21"/>
        <v>4.2181009787520907</v>
      </c>
      <c r="H312" s="57">
        <v>7996</v>
      </c>
      <c r="I312" s="57">
        <v>818.2</v>
      </c>
      <c r="J312" s="57">
        <v>1305.5</v>
      </c>
      <c r="K312" s="53">
        <f t="shared" si="22"/>
        <v>5872.3</v>
      </c>
      <c r="L312" s="52">
        <v>4.2000000000000003E-2</v>
      </c>
      <c r="M312" s="57">
        <v>731.64659684326</v>
      </c>
      <c r="N312" s="53">
        <f t="shared" si="23"/>
        <v>733.94704097838303</v>
      </c>
      <c r="O312" s="57">
        <f t="shared" si="20"/>
        <v>-2.3004441351230298</v>
      </c>
      <c r="P312" s="57">
        <f t="shared" si="24"/>
        <v>5.2920432188219451</v>
      </c>
      <c r="Q312" s="42"/>
    </row>
    <row r="313" spans="1:17" x14ac:dyDescent="0.25">
      <c r="A313" s="2"/>
      <c r="B313" s="2"/>
      <c r="C313" s="1"/>
      <c r="D313" s="59">
        <v>10</v>
      </c>
      <c r="E313" s="52">
        <v>2015.791667</v>
      </c>
      <c r="F313" s="57">
        <v>630.97464196434203</v>
      </c>
      <c r="G313" s="58">
        <f t="shared" si="21"/>
        <v>0.30776422269798331</v>
      </c>
      <c r="H313" s="57">
        <v>7543.22580645161</v>
      </c>
      <c r="I313" s="57">
        <v>559.41935483870998</v>
      </c>
      <c r="J313" s="57">
        <v>999.48387096774195</v>
      </c>
      <c r="K313" s="53">
        <f t="shared" si="22"/>
        <v>5984.3225806451574</v>
      </c>
      <c r="L313" s="52">
        <v>0.71750000000000003</v>
      </c>
      <c r="M313" s="57">
        <v>724.61787049378904</v>
      </c>
      <c r="N313" s="53">
        <f t="shared" si="23"/>
        <v>734.21308521285619</v>
      </c>
      <c r="O313" s="57">
        <f t="shared" si="20"/>
        <v>-9.595214719067144</v>
      </c>
      <c r="P313" s="57">
        <f t="shared" si="24"/>
        <v>92.068145505002775</v>
      </c>
      <c r="Q313" s="42"/>
    </row>
    <row r="314" spans="1:17" x14ac:dyDescent="0.25">
      <c r="A314" s="2"/>
      <c r="B314" s="2"/>
      <c r="C314" s="1"/>
      <c r="D314" s="59">
        <v>11</v>
      </c>
      <c r="E314" s="52">
        <v>2015.875</v>
      </c>
      <c r="F314" s="57">
        <v>636.34531062941699</v>
      </c>
      <c r="G314" s="58">
        <f t="shared" si="21"/>
        <v>5.3706686650749589</v>
      </c>
      <c r="H314" s="57">
        <v>6555.6666666666697</v>
      </c>
      <c r="I314" s="57">
        <v>523.23333333333301</v>
      </c>
      <c r="J314" s="57">
        <v>845.7</v>
      </c>
      <c r="K314" s="53">
        <f t="shared" si="22"/>
        <v>5186.7333333333372</v>
      </c>
      <c r="L314" s="52">
        <v>0.2525</v>
      </c>
      <c r="M314" s="57">
        <v>726.54564983405896</v>
      </c>
      <c r="N314" s="53">
        <f t="shared" si="23"/>
        <v>747.33224602830796</v>
      </c>
      <c r="O314" s="57">
        <f t="shared" si="20"/>
        <v>-20.786596194249</v>
      </c>
      <c r="P314" s="57">
        <f t="shared" si="24"/>
        <v>432.08258134276701</v>
      </c>
      <c r="Q314" s="42"/>
    </row>
    <row r="315" spans="1:17" x14ac:dyDescent="0.25">
      <c r="A315" s="2"/>
      <c r="B315" s="2"/>
      <c r="C315" s="1"/>
      <c r="D315" s="59">
        <v>12</v>
      </c>
      <c r="E315" s="52">
        <v>2015.958333</v>
      </c>
      <c r="F315" s="57">
        <v>640.09563464541998</v>
      </c>
      <c r="G315" s="58">
        <f t="shared" si="21"/>
        <v>3.7503240160029918</v>
      </c>
      <c r="H315" s="57">
        <v>5428.7096774193597</v>
      </c>
      <c r="I315" s="57">
        <v>537.80645161290295</v>
      </c>
      <c r="J315" s="57">
        <v>746.322580645161</v>
      </c>
      <c r="K315" s="53">
        <f t="shared" si="22"/>
        <v>4144.5806451612953</v>
      </c>
      <c r="L315" s="52">
        <v>8.0000000000000016E-2</v>
      </c>
      <c r="M315" s="57">
        <v>764.21144197992305</v>
      </c>
      <c r="N315" s="53">
        <f t="shared" si="23"/>
        <v>770.14558764131448</v>
      </c>
      <c r="O315" s="57">
        <f t="shared" si="20"/>
        <v>-5.9341456613914261</v>
      </c>
      <c r="P315" s="57">
        <f t="shared" si="24"/>
        <v>35.214084730610686</v>
      </c>
      <c r="Q315" s="42"/>
    </row>
    <row r="316" spans="1:17" x14ac:dyDescent="0.25">
      <c r="A316" s="2"/>
      <c r="B316" s="2"/>
      <c r="C316" s="1"/>
      <c r="D316" s="59">
        <v>1</v>
      </c>
      <c r="E316" s="52">
        <v>2016.041667</v>
      </c>
      <c r="F316" s="57">
        <v>642.978209498968</v>
      </c>
      <c r="G316" s="58">
        <f t="shared" si="21"/>
        <v>2.8825748535480216</v>
      </c>
      <c r="H316" s="57">
        <v>5190.6451612903202</v>
      </c>
      <c r="I316" s="57">
        <v>231.03225806451599</v>
      </c>
      <c r="J316" s="57">
        <v>416.42258064516102</v>
      </c>
      <c r="K316" s="53">
        <f t="shared" si="22"/>
        <v>4543.1903225806427</v>
      </c>
      <c r="L316" s="52">
        <v>0.79200000000000004</v>
      </c>
      <c r="M316" s="57">
        <v>760.36036283060105</v>
      </c>
      <c r="N316" s="53">
        <f t="shared" si="23"/>
        <v>766.3706783192124</v>
      </c>
      <c r="O316" s="57">
        <f t="shared" si="20"/>
        <v>-6.0103154886113543</v>
      </c>
      <c r="P316" s="57">
        <f t="shared" si="24"/>
        <v>36.123892272641541</v>
      </c>
      <c r="Q316" s="42"/>
    </row>
    <row r="317" spans="1:17" x14ac:dyDescent="0.25">
      <c r="A317" s="2"/>
      <c r="B317" s="2"/>
      <c r="C317" s="1"/>
      <c r="D317" s="59">
        <v>2</v>
      </c>
      <c r="E317" s="52">
        <v>2016.125</v>
      </c>
      <c r="F317" s="57">
        <v>633.52059040045697</v>
      </c>
      <c r="G317" s="58">
        <f t="shared" si="21"/>
        <v>-9.4576190985110316</v>
      </c>
      <c r="H317" s="57">
        <v>9328.9655172413804</v>
      </c>
      <c r="I317" s="57">
        <v>712.93103448275895</v>
      </c>
      <c r="J317" s="57">
        <v>786.89655172413802</v>
      </c>
      <c r="K317" s="53">
        <f t="shared" si="22"/>
        <v>7829.1379310344837</v>
      </c>
      <c r="L317" s="52">
        <v>3.0000000000000002E-2</v>
      </c>
      <c r="M317" s="57">
        <v>701.16881858275497</v>
      </c>
      <c r="N317" s="53">
        <f t="shared" si="23"/>
        <v>720.85356664926883</v>
      </c>
      <c r="O317" s="57">
        <f t="shared" si="20"/>
        <v>-19.684748066513862</v>
      </c>
      <c r="P317" s="57">
        <f t="shared" si="24"/>
        <v>387.48930644212123</v>
      </c>
      <c r="Q317" s="42"/>
    </row>
    <row r="318" spans="1:17" x14ac:dyDescent="0.25">
      <c r="A318" s="2"/>
      <c r="B318" s="2"/>
      <c r="C318" s="1"/>
      <c r="D318" s="59">
        <v>3</v>
      </c>
      <c r="E318" s="52">
        <v>2016.208333</v>
      </c>
      <c r="F318" s="57">
        <v>629.08713194233997</v>
      </c>
      <c r="G318" s="58">
        <f t="shared" si="21"/>
        <v>-4.433458458117002</v>
      </c>
      <c r="H318" s="57">
        <v>11351.2903225806</v>
      </c>
      <c r="I318" s="57">
        <v>909.48387096774195</v>
      </c>
      <c r="J318" s="57">
        <v>1019.87096774194</v>
      </c>
      <c r="K318" s="53">
        <f t="shared" si="22"/>
        <v>9421.9354838709187</v>
      </c>
      <c r="L318" s="52">
        <v>1.6E-2</v>
      </c>
      <c r="M318" s="57">
        <v>690.06595149853797</v>
      </c>
      <c r="N318" s="53">
        <f t="shared" si="23"/>
        <v>703.07412261848071</v>
      </c>
      <c r="O318" s="57">
        <f t="shared" si="20"/>
        <v>-13.008171119942745</v>
      </c>
      <c r="P318" s="57">
        <f t="shared" si="24"/>
        <v>169.21251588571246</v>
      </c>
      <c r="Q318" s="42"/>
    </row>
    <row r="319" spans="1:17" x14ac:dyDescent="0.25">
      <c r="A319" s="2"/>
      <c r="B319" s="2"/>
      <c r="C319" s="1"/>
      <c r="D319" s="59">
        <v>4</v>
      </c>
      <c r="E319" s="52">
        <v>2016.291667</v>
      </c>
      <c r="F319" s="57">
        <v>618.77129554069404</v>
      </c>
      <c r="G319" s="58">
        <f t="shared" si="21"/>
        <v>-10.315836401645925</v>
      </c>
      <c r="H319" s="57">
        <v>11673.666666666701</v>
      </c>
      <c r="I319" s="57">
        <v>943.26666666666699</v>
      </c>
      <c r="J319" s="57">
        <v>1139.8</v>
      </c>
      <c r="K319" s="53">
        <f t="shared" si="22"/>
        <v>9590.6000000000349</v>
      </c>
      <c r="L319" s="52">
        <v>0.54</v>
      </c>
      <c r="M319" s="57">
        <v>690.23231990136298</v>
      </c>
      <c r="N319" s="53">
        <f t="shared" si="23"/>
        <v>696.4712401314282</v>
      </c>
      <c r="O319" s="57">
        <f t="shared" si="20"/>
        <v>-6.2389202300652187</v>
      </c>
      <c r="P319" s="57">
        <f t="shared" si="24"/>
        <v>38.924125637117044</v>
      </c>
      <c r="Q319" s="42"/>
    </row>
    <row r="320" spans="1:17" x14ac:dyDescent="0.25">
      <c r="A320" s="2"/>
      <c r="B320" s="2"/>
      <c r="C320" s="1"/>
      <c r="D320" s="59">
        <v>5</v>
      </c>
      <c r="E320" s="52">
        <v>2016.375</v>
      </c>
      <c r="F320" s="57">
        <v>613.85707413716705</v>
      </c>
      <c r="G320" s="58">
        <f t="shared" si="21"/>
        <v>-4.9142214035269944</v>
      </c>
      <c r="H320" s="57">
        <v>10784.516129032299</v>
      </c>
      <c r="I320" s="57">
        <v>1059.77419354839</v>
      </c>
      <c r="J320" s="57">
        <v>1398.0645161290299</v>
      </c>
      <c r="K320" s="53">
        <f t="shared" si="22"/>
        <v>8326.677419354879</v>
      </c>
      <c r="L320" s="52">
        <v>5.7500000000000002E-2</v>
      </c>
      <c r="M320" s="57">
        <v>696.63274866592701</v>
      </c>
      <c r="N320" s="53">
        <f t="shared" si="23"/>
        <v>700.59706419385839</v>
      </c>
      <c r="O320" s="57">
        <f t="shared" si="20"/>
        <v>-3.964315527931376</v>
      </c>
      <c r="P320" s="57">
        <f t="shared" si="24"/>
        <v>15.715797604997825</v>
      </c>
      <c r="Q320" s="42"/>
    </row>
    <row r="321" spans="1:17" x14ac:dyDescent="0.25">
      <c r="A321" s="2"/>
      <c r="B321" s="2"/>
      <c r="C321" s="1"/>
      <c r="D321" s="59">
        <v>6</v>
      </c>
      <c r="E321" s="52">
        <v>2016.458333</v>
      </c>
      <c r="F321" s="57">
        <v>620.30225377161605</v>
      </c>
      <c r="G321" s="58">
        <f t="shared" si="21"/>
        <v>6.4451796344490049</v>
      </c>
      <c r="H321" s="57">
        <v>10814.333333333299</v>
      </c>
      <c r="I321" s="57">
        <v>1102.2333333333299</v>
      </c>
      <c r="J321" s="57">
        <v>1544.3333333333301</v>
      </c>
      <c r="K321" s="53">
        <f t="shared" si="22"/>
        <v>8167.7666666666391</v>
      </c>
      <c r="L321" s="52">
        <v>0</v>
      </c>
      <c r="M321" s="57">
        <v>684.17594883516597</v>
      </c>
      <c r="N321" s="53">
        <f t="shared" si="23"/>
        <v>701.92905532419013</v>
      </c>
      <c r="O321" s="57">
        <f t="shared" si="20"/>
        <v>-17.753106489024162</v>
      </c>
      <c r="P321" s="57">
        <f t="shared" si="24"/>
        <v>315.17279001063184</v>
      </c>
      <c r="Q321" s="42"/>
    </row>
    <row r="322" spans="1:17" x14ac:dyDescent="0.25">
      <c r="A322" s="2"/>
      <c r="B322" s="2"/>
      <c r="C322" s="1"/>
      <c r="D322" s="59">
        <v>7</v>
      </c>
      <c r="E322" s="52">
        <v>2016.541667</v>
      </c>
      <c r="F322" s="57">
        <v>618.28213984648698</v>
      </c>
      <c r="G322" s="58">
        <f t="shared" si="21"/>
        <v>-2.020113925129067</v>
      </c>
      <c r="H322" s="57">
        <v>9915.1612903225796</v>
      </c>
      <c r="I322" s="57">
        <v>1111.5161290322601</v>
      </c>
      <c r="J322" s="57">
        <v>1575.4838709677399</v>
      </c>
      <c r="K322" s="53">
        <f t="shared" si="22"/>
        <v>7228.1612903225805</v>
      </c>
      <c r="L322" s="52">
        <v>0.21</v>
      </c>
      <c r="M322" s="57">
        <v>691.37017863119195</v>
      </c>
      <c r="N322" s="53">
        <f t="shared" si="23"/>
        <v>713.35871369050346</v>
      </c>
      <c r="O322" s="57">
        <f t="shared" si="20"/>
        <v>-21.988535059311516</v>
      </c>
      <c r="P322" s="57">
        <f>O322^2</f>
        <v>483.49567405457168</v>
      </c>
      <c r="Q322" s="42"/>
    </row>
    <row r="323" spans="1:17" x14ac:dyDescent="0.25">
      <c r="A323" s="2"/>
      <c r="B323" s="2"/>
      <c r="C323" s="1"/>
      <c r="D323" s="59">
        <v>8</v>
      </c>
      <c r="E323" s="52">
        <v>2016.625</v>
      </c>
      <c r="F323" s="57">
        <v>618.27237862916297</v>
      </c>
      <c r="G323" s="58">
        <f t="shared" si="21"/>
        <v>-9.7612173240122502E-3</v>
      </c>
      <c r="H323" s="57">
        <v>9341.6129032258104</v>
      </c>
      <c r="I323" s="57">
        <v>945.38709677419399</v>
      </c>
      <c r="J323" s="57">
        <v>1541.9354838709701</v>
      </c>
      <c r="K323" s="53">
        <f t="shared" si="22"/>
        <v>6854.2903225806476</v>
      </c>
      <c r="L323" s="52">
        <v>0.20499999999999999</v>
      </c>
      <c r="M323" s="57">
        <v>697.55870654962405</v>
      </c>
      <c r="N323" s="53">
        <f t="shared" si="23"/>
        <v>715.7911775688026</v>
      </c>
      <c r="O323" s="57">
        <f t="shared" si="20"/>
        <v>-18.232471019178547</v>
      </c>
      <c r="P323" s="57">
        <f t="shared" si="24"/>
        <v>332.42299946518563</v>
      </c>
      <c r="Q323" s="42"/>
    </row>
    <row r="324" spans="1:17" x14ac:dyDescent="0.25">
      <c r="A324" s="2"/>
      <c r="B324" s="2"/>
      <c r="C324" s="1"/>
      <c r="D324" s="59">
        <v>9</v>
      </c>
      <c r="E324" s="52">
        <v>2016.708333</v>
      </c>
      <c r="F324" s="57">
        <v>617.276302247746</v>
      </c>
      <c r="G324" s="58">
        <f t="shared" si="21"/>
        <v>-0.99607638141696953</v>
      </c>
      <c r="H324" s="57">
        <v>8381</v>
      </c>
      <c r="I324" s="57">
        <v>790.66666666666697</v>
      </c>
      <c r="J324" s="57">
        <v>1210.13333333333</v>
      </c>
      <c r="K324" s="53">
        <f t="shared" si="22"/>
        <v>6380.2000000000025</v>
      </c>
      <c r="L324" s="52">
        <v>9.5000000000000001E-2</v>
      </c>
      <c r="M324" s="57">
        <v>705.16256214666498</v>
      </c>
      <c r="N324" s="53">
        <f t="shared" si="23"/>
        <v>719.97144426264015</v>
      </c>
      <c r="O324" s="57">
        <f>M324-N324</f>
        <v>-14.808882115975166</v>
      </c>
      <c r="P324" s="57">
        <f t="shared" si="24"/>
        <v>219.30298952484912</v>
      </c>
      <c r="Q324" s="42"/>
    </row>
    <row r="325" spans="1:17" x14ac:dyDescent="0.25">
      <c r="A325" s="43"/>
      <c r="B325" s="43"/>
      <c r="C325" s="3"/>
      <c r="D325" s="38"/>
      <c r="E325" s="3"/>
      <c r="F325" s="3"/>
      <c r="G325" s="3"/>
      <c r="H325" s="3"/>
      <c r="I325" s="39"/>
      <c r="J325" s="39"/>
      <c r="K325" s="3"/>
      <c r="L325" s="3"/>
      <c r="M325" s="3"/>
      <c r="N325" s="3"/>
      <c r="O325" s="40"/>
      <c r="P325" s="3"/>
      <c r="Q325" s="44"/>
    </row>
    <row r="326" spans="1:17" x14ac:dyDescent="0.25">
      <c r="A326" s="43"/>
      <c r="B326" s="43"/>
      <c r="C326" s="3"/>
      <c r="D326" s="38"/>
      <c r="E326" s="3"/>
      <c r="F326" s="3"/>
      <c r="G326" s="3"/>
      <c r="H326" s="3"/>
      <c r="I326" s="39"/>
      <c r="J326" s="39"/>
      <c r="K326" s="3"/>
      <c r="L326" s="3"/>
      <c r="M326" s="3"/>
      <c r="N326" s="3"/>
      <c r="O326" s="40"/>
      <c r="P326" s="3"/>
      <c r="Q326" s="44"/>
    </row>
    <row r="327" spans="1:17" hidden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6"/>
    </row>
  </sheetData>
  <mergeCells count="8">
    <mergeCell ref="B20:C20"/>
    <mergeCell ref="B25:C25"/>
    <mergeCell ref="A1:Q1"/>
    <mergeCell ref="A15:C15"/>
    <mergeCell ref="A3:B3"/>
    <mergeCell ref="A5:A6"/>
    <mergeCell ref="A7:A9"/>
    <mergeCell ref="A10:A12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7"/>
  <sheetViews>
    <sheetView topLeftCell="B1" zoomScale="70" zoomScaleNormal="70" workbookViewId="0">
      <selection activeCell="B328" sqref="A328:XFD1048576"/>
    </sheetView>
  </sheetViews>
  <sheetFormatPr defaultColWidth="0" defaultRowHeight="15" zeroHeight="1" x14ac:dyDescent="0.25"/>
  <cols>
    <col min="1" max="1" width="31.5703125" customWidth="1"/>
    <col min="2" max="2" width="20.85546875" customWidth="1"/>
    <col min="3" max="3" width="17.28515625" customWidth="1"/>
    <col min="4" max="5" width="8.85546875" customWidth="1"/>
    <col min="6" max="6" width="15.140625" customWidth="1"/>
    <col min="7" max="7" width="15.85546875" customWidth="1"/>
    <col min="8" max="8" width="14.85546875" customWidth="1"/>
    <col min="9" max="9" width="13.42578125" customWidth="1"/>
    <col min="10" max="11" width="10.5703125" customWidth="1"/>
    <col min="12" max="12" width="12.140625" customWidth="1"/>
    <col min="13" max="13" width="16.28515625" customWidth="1"/>
    <col min="14" max="14" width="18.85546875" customWidth="1"/>
    <col min="15" max="15" width="19.140625" customWidth="1"/>
    <col min="16" max="16" width="8.85546875" customWidth="1"/>
    <col min="17" max="17" width="10.42578125" customWidth="1"/>
    <col min="18" max="18" width="9.140625" customWidth="1"/>
    <col min="19" max="16384" width="9.140625" hidden="1"/>
  </cols>
  <sheetData>
    <row r="1" spans="1:17" ht="15.75" x14ac:dyDescent="0.25">
      <c r="A1" s="10" t="s">
        <v>10</v>
      </c>
    </row>
    <row r="2" spans="1:17" s="26" customFormat="1" ht="15.75" thickBot="1" x14ac:dyDescent="0.3">
      <c r="A2" t="s">
        <v>34</v>
      </c>
      <c r="F2" s="20"/>
    </row>
    <row r="3" spans="1:17" ht="114" thickBot="1" x14ac:dyDescent="0.4">
      <c r="A3" s="93" t="s">
        <v>18</v>
      </c>
      <c r="B3" s="94"/>
      <c r="C3" s="62" t="s">
        <v>19</v>
      </c>
      <c r="D3" s="63" t="s">
        <v>4</v>
      </c>
      <c r="E3" s="64" t="s">
        <v>73</v>
      </c>
      <c r="F3" s="65" t="s">
        <v>70</v>
      </c>
      <c r="G3" s="66" t="s">
        <v>39</v>
      </c>
      <c r="H3" s="67" t="s">
        <v>40</v>
      </c>
      <c r="I3" s="66" t="s">
        <v>41</v>
      </c>
      <c r="J3" s="65" t="s">
        <v>42</v>
      </c>
      <c r="K3" s="65" t="s">
        <v>43</v>
      </c>
      <c r="L3" s="66" t="s">
        <v>44</v>
      </c>
      <c r="M3" s="67" t="s">
        <v>45</v>
      </c>
      <c r="N3" s="65" t="s">
        <v>46</v>
      </c>
      <c r="O3" s="65" t="s">
        <v>47</v>
      </c>
      <c r="P3" s="66" t="s">
        <v>1</v>
      </c>
      <c r="Q3" s="64" t="s">
        <v>71</v>
      </c>
    </row>
    <row r="4" spans="1:17" ht="34.5" x14ac:dyDescent="0.35">
      <c r="A4" s="22" t="s">
        <v>48</v>
      </c>
      <c r="B4" s="23" t="s">
        <v>49</v>
      </c>
      <c r="C4" s="27">
        <v>0.95</v>
      </c>
      <c r="D4" s="61">
        <v>1</v>
      </c>
      <c r="E4" s="52">
        <v>1990.041667</v>
      </c>
      <c r="F4" s="53">
        <v>548.41318556543195</v>
      </c>
      <c r="G4" s="54">
        <v>0</v>
      </c>
      <c r="H4" s="68">
        <v>3.32</v>
      </c>
      <c r="I4" s="53">
        <v>4583.22580645161</v>
      </c>
      <c r="J4" s="53">
        <v>94.354838709677395</v>
      </c>
      <c r="K4" s="53">
        <v>502.816129032258</v>
      </c>
      <c r="L4" s="53">
        <f>I4-J4-K4</f>
        <v>3986.0548387096751</v>
      </c>
      <c r="M4" s="55">
        <v>0.71399999999999997</v>
      </c>
      <c r="N4" s="53">
        <v>748.35753976826595</v>
      </c>
      <c r="O4" s="53">
        <f>(IF(H4&gt;1000,$C$16,1)*$C$15*F4*L4+ $C$6*627*$C$5*(J4+K4) + $C$9*$C$8*($C$7-L4)+$C$12*IF(M4&gt;$C$10,$C$11*(M4-$C$10),0)) / ($C$4*L4+$C$5*(J4+K4)+$C$8*($C$7-L4)+IF(M4&gt;$C$10,$C$11*(M4-$C$10),0))  - $C$13*G4+IF(E4&gt;2008.3,$C$14,0)</f>
        <v>717.73386537218619</v>
      </c>
      <c r="P4" s="53">
        <f t="shared" ref="P4:P67" si="0">N4-O4</f>
        <v>30.623674396079764</v>
      </c>
      <c r="Q4" s="53">
        <f t="shared" ref="Q4:Q67" si="1">P4^2</f>
        <v>937.8094335171113</v>
      </c>
    </row>
    <row r="5" spans="1:17" ht="30" customHeight="1" x14ac:dyDescent="0.25">
      <c r="A5" s="95" t="s">
        <v>50</v>
      </c>
      <c r="B5" s="23" t="s">
        <v>51</v>
      </c>
      <c r="C5" s="28">
        <v>0.7</v>
      </c>
      <c r="D5" s="61">
        <v>2</v>
      </c>
      <c r="E5" s="52">
        <v>1990.125</v>
      </c>
      <c r="F5" s="53">
        <v>549.32095469686305</v>
      </c>
      <c r="G5" s="54">
        <f t="shared" ref="G5:G68" si="2">(F5-F4)</f>
        <v>0.9077691314311096</v>
      </c>
      <c r="H5" s="54">
        <v>4.03</v>
      </c>
      <c r="I5" s="53">
        <v>8355.3571428571395</v>
      </c>
      <c r="J5" s="53">
        <v>693.642857142857</v>
      </c>
      <c r="K5" s="53">
        <v>989.03571428571399</v>
      </c>
      <c r="L5" s="53">
        <f t="shared" ref="L5:L68" si="3">I5-J5-K5</f>
        <v>6672.6785714285688</v>
      </c>
      <c r="M5" s="52">
        <v>0.14799999999999999</v>
      </c>
      <c r="N5" s="53">
        <v>697.03181248081501</v>
      </c>
      <c r="O5" s="53">
        <f>(IF(H5&gt;1000,$C$16,1)*$C$15*F5*L5+ $C$6*627*$C$5*(J5+K5) + $C$9*$C$8*($C$7-L5)+$C$12*IF(M5&gt;$C$10,$C$11*(M5-$C$10),0)) / ($C$4*L5+$C$5*(J5+K5)+$C$8*($C$7-L5)+IF(M5&gt;$C$10,$C$11*(M5-$C$10),0))  - $C$13*G5+IF(E5&gt;2008.3,$C$14,0)</f>
        <v>669.28756929253484</v>
      </c>
      <c r="P5" s="53">
        <f t="shared" si="0"/>
        <v>27.744243188280166</v>
      </c>
      <c r="Q5" s="53">
        <f t="shared" si="1"/>
        <v>769.74303009043035</v>
      </c>
    </row>
    <row r="6" spans="1:17" ht="34.5" x14ac:dyDescent="0.25">
      <c r="A6" s="96"/>
      <c r="B6" s="24" t="s">
        <v>52</v>
      </c>
      <c r="C6" s="28">
        <v>1.1870000000000001</v>
      </c>
      <c r="D6" s="61">
        <v>3</v>
      </c>
      <c r="E6" s="52">
        <v>1990.208333</v>
      </c>
      <c r="F6" s="53">
        <v>550.54949301826298</v>
      </c>
      <c r="G6" s="54">
        <f t="shared" si="2"/>
        <v>1.2285383213999239</v>
      </c>
      <c r="H6" s="54">
        <v>2.74</v>
      </c>
      <c r="I6" s="53">
        <v>11028.7096774194</v>
      </c>
      <c r="J6" s="53">
        <v>1054.58064516129</v>
      </c>
      <c r="K6" s="53">
        <v>1208.7096774193501</v>
      </c>
      <c r="L6" s="53">
        <f t="shared" si="3"/>
        <v>8765.4193548387593</v>
      </c>
      <c r="M6" s="52">
        <v>0.17199999999999999</v>
      </c>
      <c r="N6" s="53">
        <v>691.44736602999706</v>
      </c>
      <c r="O6" s="53">
        <f t="shared" ref="O6:O69" si="4">(IF(H6&gt;1000,$C$16,1)*$C$15*F6*L6+ $C$6*627*$C$5*(J6+K6) + $C$9*$C$8*($C$7-L6)+$C$12*IF(M6&gt;$C$10,$C$11*(M6-$C$10),0)) / ($C$4*L6+$C$5*(J6+K6)+$C$8*($C$7-L6)+IF(M6&gt;$C$10,$C$11*(M6-$C$10),0))  - $C$13*G6+IF(E6&lt;2008.3,$C$14,0)</f>
        <v>669.80917349661786</v>
      </c>
      <c r="P6" s="53">
        <f t="shared" si="0"/>
        <v>21.638192533379197</v>
      </c>
      <c r="Q6" s="53">
        <f t="shared" si="1"/>
        <v>468.21137611158724</v>
      </c>
    </row>
    <row r="7" spans="1:17" ht="34.5" x14ac:dyDescent="0.25">
      <c r="A7" s="95" t="s">
        <v>53</v>
      </c>
      <c r="B7" s="23" t="s">
        <v>61</v>
      </c>
      <c r="C7" s="29">
        <v>16860</v>
      </c>
      <c r="D7" s="61">
        <v>4</v>
      </c>
      <c r="E7" s="52">
        <v>1990.291667</v>
      </c>
      <c r="F7" s="53">
        <v>558.76873432733498</v>
      </c>
      <c r="G7" s="54">
        <f t="shared" si="2"/>
        <v>8.2192413090720038</v>
      </c>
      <c r="H7" s="54">
        <v>0.82799999999999996</v>
      </c>
      <c r="I7" s="53">
        <v>13154.333333333299</v>
      </c>
      <c r="J7" s="53">
        <v>1000.96666666667</v>
      </c>
      <c r="K7" s="53">
        <v>1391.56666666667</v>
      </c>
      <c r="L7" s="53">
        <f t="shared" si="3"/>
        <v>10761.799999999959</v>
      </c>
      <c r="M7" s="52">
        <v>0.11000000000000001</v>
      </c>
      <c r="N7" s="53">
        <v>675.95334137418797</v>
      </c>
      <c r="O7" s="53">
        <f t="shared" si="4"/>
        <v>657.89301909742494</v>
      </c>
      <c r="P7" s="53">
        <f t="shared" si="0"/>
        <v>18.060322276763031</v>
      </c>
      <c r="Q7" s="53">
        <f t="shared" si="1"/>
        <v>326.17524074054302</v>
      </c>
    </row>
    <row r="8" spans="1:17" ht="34.5" x14ac:dyDescent="0.25">
      <c r="A8" s="96"/>
      <c r="B8" s="23" t="s">
        <v>54</v>
      </c>
      <c r="C8" s="28">
        <v>8.7999999999999995E-2</v>
      </c>
      <c r="D8" s="61">
        <v>5</v>
      </c>
      <c r="E8" s="52">
        <v>1990.375</v>
      </c>
      <c r="F8" s="53">
        <v>569.33547336123399</v>
      </c>
      <c r="G8" s="54">
        <f t="shared" si="2"/>
        <v>10.566739033899012</v>
      </c>
      <c r="H8" s="54">
        <v>0</v>
      </c>
      <c r="I8" s="53">
        <v>12659.677419354801</v>
      </c>
      <c r="J8" s="53">
        <v>1227.0967741935499</v>
      </c>
      <c r="K8" s="53">
        <v>1640.6451612903199</v>
      </c>
      <c r="L8" s="53">
        <f t="shared" si="3"/>
        <v>9791.9354838709314</v>
      </c>
      <c r="M8" s="52">
        <v>0.252</v>
      </c>
      <c r="N8" s="53">
        <v>711.12214402262805</v>
      </c>
      <c r="O8" s="53">
        <f t="shared" si="4"/>
        <v>675.15257446229919</v>
      </c>
      <c r="P8" s="53">
        <f t="shared" si="0"/>
        <v>35.969569560328864</v>
      </c>
      <c r="Q8" s="53">
        <f t="shared" si="1"/>
        <v>1293.8099343553367</v>
      </c>
    </row>
    <row r="9" spans="1:17" ht="34.5" x14ac:dyDescent="0.25">
      <c r="A9" s="97"/>
      <c r="B9" s="23" t="s">
        <v>55</v>
      </c>
      <c r="C9" s="29">
        <v>1140</v>
      </c>
      <c r="D9" s="61">
        <v>6</v>
      </c>
      <c r="E9" s="52">
        <v>1990.458333</v>
      </c>
      <c r="F9" s="53">
        <v>574.77444926606302</v>
      </c>
      <c r="G9" s="54">
        <f t="shared" si="2"/>
        <v>5.4389759048290216</v>
      </c>
      <c r="H9" s="54">
        <v>0</v>
      </c>
      <c r="I9" s="53">
        <v>13455</v>
      </c>
      <c r="J9" s="53">
        <v>1536.3333333333301</v>
      </c>
      <c r="K9" s="53">
        <v>1877</v>
      </c>
      <c r="L9" s="53">
        <f t="shared" si="3"/>
        <v>10041.66666666667</v>
      </c>
      <c r="M9" s="52">
        <v>4.2000000000000003E-2</v>
      </c>
      <c r="N9" s="53">
        <v>718.80071484755899</v>
      </c>
      <c r="O9" s="53">
        <f t="shared" si="4"/>
        <v>683.15526622466007</v>
      </c>
      <c r="P9" s="53">
        <f t="shared" si="0"/>
        <v>35.645448622898925</v>
      </c>
      <c r="Q9" s="53">
        <f t="shared" si="1"/>
        <v>1270.5980075277268</v>
      </c>
    </row>
    <row r="10" spans="1:17" ht="34.5" x14ac:dyDescent="0.25">
      <c r="A10" s="95" t="s">
        <v>56</v>
      </c>
      <c r="B10" s="23" t="s">
        <v>57</v>
      </c>
      <c r="C10" s="30">
        <v>0</v>
      </c>
      <c r="D10" s="61">
        <v>7</v>
      </c>
      <c r="E10" s="52">
        <v>1990.541667</v>
      </c>
      <c r="F10" s="53">
        <v>577.26485647958998</v>
      </c>
      <c r="G10" s="54">
        <f t="shared" si="2"/>
        <v>2.4904072135269644</v>
      </c>
      <c r="H10" s="54">
        <v>0</v>
      </c>
      <c r="I10" s="53">
        <v>13715.8064516129</v>
      </c>
      <c r="J10" s="53">
        <v>1614.1935483871</v>
      </c>
      <c r="K10" s="53">
        <v>1894.1935483871</v>
      </c>
      <c r="L10" s="53">
        <f t="shared" si="3"/>
        <v>10207.419354838699</v>
      </c>
      <c r="M10" s="52">
        <v>0.72199999999999986</v>
      </c>
      <c r="N10" s="53">
        <v>704.29550936451005</v>
      </c>
      <c r="O10" s="53">
        <f t="shared" si="4"/>
        <v>686.05856808397959</v>
      </c>
      <c r="P10" s="53">
        <f t="shared" si="0"/>
        <v>18.236941280530459</v>
      </c>
      <c r="Q10" s="53">
        <f t="shared" si="1"/>
        <v>332.58602726951597</v>
      </c>
    </row>
    <row r="11" spans="1:17" ht="34.5" x14ac:dyDescent="0.25">
      <c r="A11" s="96"/>
      <c r="B11" s="23" t="s">
        <v>58</v>
      </c>
      <c r="C11" s="31">
        <v>0</v>
      </c>
      <c r="D11" s="61">
        <v>8</v>
      </c>
      <c r="E11" s="52">
        <v>1990.625</v>
      </c>
      <c r="F11" s="53">
        <v>566.28352037274897</v>
      </c>
      <c r="G11" s="54">
        <f t="shared" si="2"/>
        <v>-10.981336106841013</v>
      </c>
      <c r="H11" s="54">
        <v>0</v>
      </c>
      <c r="I11" s="53">
        <v>11706.774193548399</v>
      </c>
      <c r="J11" s="53">
        <v>1282.03225806452</v>
      </c>
      <c r="K11" s="53">
        <v>1681.2903225806499</v>
      </c>
      <c r="L11" s="53">
        <f t="shared" si="3"/>
        <v>8743.451612903229</v>
      </c>
      <c r="M11" s="52">
        <v>0.67600000000000016</v>
      </c>
      <c r="N11" s="53">
        <v>722.85132531788804</v>
      </c>
      <c r="O11" s="53">
        <f t="shared" si="4"/>
        <v>693.47101737506739</v>
      </c>
      <c r="P11" s="53">
        <f t="shared" si="0"/>
        <v>29.38030794282065</v>
      </c>
      <c r="Q11" s="53">
        <f t="shared" si="1"/>
        <v>863.20249481497024</v>
      </c>
    </row>
    <row r="12" spans="1:17" ht="34.5" x14ac:dyDescent="0.25">
      <c r="A12" s="97"/>
      <c r="B12" s="23" t="s">
        <v>59</v>
      </c>
      <c r="C12" s="31">
        <v>0</v>
      </c>
      <c r="D12" s="61">
        <v>9</v>
      </c>
      <c r="E12" s="52">
        <v>1990.708333</v>
      </c>
      <c r="F12" s="53">
        <v>564.69131164896396</v>
      </c>
      <c r="G12" s="54">
        <f t="shared" si="2"/>
        <v>-1.5922087237850064</v>
      </c>
      <c r="H12" s="54">
        <v>0</v>
      </c>
      <c r="I12" s="53">
        <v>9372.6666666666697</v>
      </c>
      <c r="J12" s="53">
        <v>866.3</v>
      </c>
      <c r="K12" s="53">
        <v>1282.3333333333301</v>
      </c>
      <c r="L12" s="53">
        <f t="shared" si="3"/>
        <v>7224.0333333333401</v>
      </c>
      <c r="M12" s="52">
        <v>0.65999999999999992</v>
      </c>
      <c r="N12" s="53">
        <v>725.69764591508795</v>
      </c>
      <c r="O12" s="53">
        <f t="shared" si="4"/>
        <v>698.53281806988832</v>
      </c>
      <c r="P12" s="53">
        <f t="shared" si="0"/>
        <v>27.164827845199625</v>
      </c>
      <c r="Q12" s="53">
        <f t="shared" si="1"/>
        <v>737.92787185933287</v>
      </c>
    </row>
    <row r="13" spans="1:17" ht="47.25" x14ac:dyDescent="0.25">
      <c r="A13" s="23" t="s">
        <v>60</v>
      </c>
      <c r="B13" s="23" t="s">
        <v>65</v>
      </c>
      <c r="C13" s="30">
        <v>0.54733675917742375</v>
      </c>
      <c r="D13" s="61">
        <v>10</v>
      </c>
      <c r="E13" s="52">
        <v>1990.791667</v>
      </c>
      <c r="F13" s="53">
        <v>572.45991618700998</v>
      </c>
      <c r="G13" s="54">
        <f t="shared" si="2"/>
        <v>7.76860453804602</v>
      </c>
      <c r="H13" s="54">
        <v>0</v>
      </c>
      <c r="I13" s="53">
        <v>8183.22580645161</v>
      </c>
      <c r="J13" s="53">
        <v>654</v>
      </c>
      <c r="K13" s="53">
        <v>1016.96774193548</v>
      </c>
      <c r="L13" s="53">
        <f t="shared" si="3"/>
        <v>6512.2580645161297</v>
      </c>
      <c r="M13" s="52">
        <v>8.5999999999999993E-2</v>
      </c>
      <c r="N13" s="53">
        <v>719.81504105051795</v>
      </c>
      <c r="O13" s="53">
        <f t="shared" si="4"/>
        <v>706.32373611744413</v>
      </c>
      <c r="P13" s="53">
        <f t="shared" si="0"/>
        <v>13.49130493307382</v>
      </c>
      <c r="Q13" s="53">
        <f t="shared" si="1"/>
        <v>182.015308797182</v>
      </c>
    </row>
    <row r="14" spans="1:17" ht="18.75" x14ac:dyDescent="0.25">
      <c r="A14" s="23" t="s">
        <v>35</v>
      </c>
      <c r="B14" s="23" t="s">
        <v>64</v>
      </c>
      <c r="C14" s="30">
        <v>20</v>
      </c>
      <c r="D14" s="61">
        <v>11</v>
      </c>
      <c r="E14" s="52">
        <v>1990.875</v>
      </c>
      <c r="F14" s="53">
        <v>579.39997315258597</v>
      </c>
      <c r="G14" s="54">
        <f t="shared" si="2"/>
        <v>6.9400569655759909</v>
      </c>
      <c r="H14" s="54">
        <v>0</v>
      </c>
      <c r="I14" s="53">
        <v>6143</v>
      </c>
      <c r="J14" s="53">
        <v>504.9</v>
      </c>
      <c r="K14" s="53">
        <v>800.46666666666704</v>
      </c>
      <c r="L14" s="53">
        <f t="shared" si="3"/>
        <v>4837.6333333333332</v>
      </c>
      <c r="M14" s="52">
        <v>0.41599999999999993</v>
      </c>
      <c r="N14" s="53">
        <v>739.46647967732395</v>
      </c>
      <c r="O14" s="53">
        <f t="shared" si="4"/>
        <v>738.46373271514619</v>
      </c>
      <c r="P14" s="53">
        <f t="shared" si="0"/>
        <v>1.0027469621777527</v>
      </c>
      <c r="Q14" s="53">
        <f t="shared" si="1"/>
        <v>1.0055014701567115</v>
      </c>
    </row>
    <row r="15" spans="1:17" ht="34.5" x14ac:dyDescent="0.25">
      <c r="A15" s="25" t="s">
        <v>9</v>
      </c>
      <c r="B15" s="25" t="s">
        <v>63</v>
      </c>
      <c r="C15" s="75">
        <v>1.0193974879776355</v>
      </c>
      <c r="D15" s="61">
        <v>12</v>
      </c>
      <c r="E15" s="52">
        <v>1990.958333</v>
      </c>
      <c r="F15" s="53">
        <v>583.00836536778104</v>
      </c>
      <c r="G15" s="54">
        <f t="shared" si="2"/>
        <v>3.6083922151950674</v>
      </c>
      <c r="H15" s="54">
        <v>0</v>
      </c>
      <c r="I15" s="53">
        <v>5719.6774193548399</v>
      </c>
      <c r="J15" s="53">
        <v>509.77419354838702</v>
      </c>
      <c r="K15" s="53">
        <v>904.83870967741905</v>
      </c>
      <c r="L15" s="53">
        <f t="shared" si="3"/>
        <v>4305.064516129034</v>
      </c>
      <c r="M15" s="52">
        <v>6.0000000000000001E-3</v>
      </c>
      <c r="N15" s="53">
        <v>756.64993442070704</v>
      </c>
      <c r="O15" s="53">
        <f t="shared" si="4"/>
        <v>754.5091620324979</v>
      </c>
      <c r="P15" s="53">
        <f t="shared" si="0"/>
        <v>2.1407723882091432</v>
      </c>
      <c r="Q15" s="53">
        <f t="shared" si="1"/>
        <v>4.5829064181186787</v>
      </c>
    </row>
    <row r="16" spans="1:17" ht="36.75" customHeight="1" thickBot="1" x14ac:dyDescent="0.3">
      <c r="A16" s="76" t="s">
        <v>74</v>
      </c>
      <c r="B16" s="23" t="s">
        <v>62</v>
      </c>
      <c r="C16" s="28">
        <v>0.81</v>
      </c>
      <c r="D16" s="61">
        <v>1</v>
      </c>
      <c r="E16" s="52">
        <v>1991.041667</v>
      </c>
      <c r="F16" s="53">
        <v>589.98531808297503</v>
      </c>
      <c r="G16" s="54">
        <f t="shared" si="2"/>
        <v>6.9769527151939883</v>
      </c>
      <c r="H16" s="54">
        <v>0</v>
      </c>
      <c r="I16" s="53">
        <v>4402.9032258064499</v>
      </c>
      <c r="J16" s="53">
        <v>182.96774193548401</v>
      </c>
      <c r="K16" s="53">
        <v>486.64516129032302</v>
      </c>
      <c r="L16" s="53">
        <f t="shared" si="3"/>
        <v>3733.2903225806431</v>
      </c>
      <c r="M16" s="52">
        <v>0.54</v>
      </c>
      <c r="N16" s="53">
        <v>788.74364951083203</v>
      </c>
      <c r="O16" s="53">
        <f t="shared" si="4"/>
        <v>772.5935481739873</v>
      </c>
      <c r="P16" s="53">
        <f t="shared" si="0"/>
        <v>16.150101336844727</v>
      </c>
      <c r="Q16" s="53">
        <f t="shared" si="1"/>
        <v>260.82577319035386</v>
      </c>
    </row>
    <row r="17" spans="1:17" ht="15.75" x14ac:dyDescent="0.25">
      <c r="A17" s="87" t="s">
        <v>36</v>
      </c>
      <c r="B17" s="87"/>
      <c r="C17" s="87"/>
      <c r="D17" s="61">
        <v>2</v>
      </c>
      <c r="E17" s="52">
        <v>1991.125</v>
      </c>
      <c r="F17" s="53">
        <v>605.02539768828399</v>
      </c>
      <c r="G17" s="54">
        <f t="shared" si="2"/>
        <v>15.040079605308961</v>
      </c>
      <c r="H17" s="54">
        <v>0</v>
      </c>
      <c r="I17" s="53">
        <v>7176.7857142857101</v>
      </c>
      <c r="J17" s="53">
        <v>774.92857142857099</v>
      </c>
      <c r="K17" s="53">
        <v>955.17857142857099</v>
      </c>
      <c r="L17" s="53">
        <f t="shared" si="3"/>
        <v>5446.6785714285688</v>
      </c>
      <c r="M17" s="52">
        <v>0.61399999999999999</v>
      </c>
      <c r="N17" s="53">
        <v>722.75979950870396</v>
      </c>
      <c r="O17" s="53">
        <f t="shared" si="4"/>
        <v>743.26718724292652</v>
      </c>
      <c r="P17" s="53">
        <f t="shared" si="0"/>
        <v>-20.507387734222561</v>
      </c>
      <c r="Q17" s="53">
        <f t="shared" si="1"/>
        <v>420.55295168174194</v>
      </c>
    </row>
    <row r="18" spans="1:17" ht="48" thickBot="1" x14ac:dyDescent="0.3">
      <c r="A18" s="37" t="s">
        <v>37</v>
      </c>
      <c r="B18" s="37" t="s">
        <v>3</v>
      </c>
      <c r="C18" s="74" t="s">
        <v>7</v>
      </c>
      <c r="D18" s="61">
        <v>3</v>
      </c>
      <c r="E18" s="52">
        <v>1991.208333</v>
      </c>
      <c r="F18" s="53">
        <v>614.27661039800796</v>
      </c>
      <c r="G18" s="54">
        <f t="shared" si="2"/>
        <v>9.2512127097239727</v>
      </c>
      <c r="H18" s="54">
        <v>193.2</v>
      </c>
      <c r="I18" s="53">
        <v>7870.3225806451601</v>
      </c>
      <c r="J18" s="53">
        <v>628.93548387096803</v>
      </c>
      <c r="K18" s="53">
        <v>703.19354838709705</v>
      </c>
      <c r="L18" s="53">
        <f t="shared" si="3"/>
        <v>6538.1935483870948</v>
      </c>
      <c r="M18" s="52">
        <v>2.044</v>
      </c>
      <c r="N18" s="53">
        <v>725.01821567526702</v>
      </c>
      <c r="O18" s="53">
        <f t="shared" si="4"/>
        <v>738.18360839702416</v>
      </c>
      <c r="P18" s="53">
        <f t="shared" si="0"/>
        <v>-13.165392721757144</v>
      </c>
      <c r="Q18" s="53">
        <f t="shared" si="1"/>
        <v>173.32756551809598</v>
      </c>
    </row>
    <row r="19" spans="1:17" ht="31.5" x14ac:dyDescent="0.25">
      <c r="A19" s="16" t="s">
        <v>5</v>
      </c>
      <c r="B19" s="81">
        <f>STDEV(N224:N324 )</f>
        <v>33.945612248526189</v>
      </c>
      <c r="C19" s="82">
        <f>B19/AVERAGE(N224:N324)*100</f>
        <v>4.8116254584697948</v>
      </c>
      <c r="D19" s="61">
        <v>4</v>
      </c>
      <c r="E19" s="52">
        <v>1991.291667</v>
      </c>
      <c r="F19" s="53">
        <v>621.02752164287995</v>
      </c>
      <c r="G19" s="54">
        <f t="shared" si="2"/>
        <v>6.7509112448719861</v>
      </c>
      <c r="H19" s="54">
        <v>862.3</v>
      </c>
      <c r="I19" s="53">
        <v>13265.333333333299</v>
      </c>
      <c r="J19" s="53">
        <v>1018.36666666667</v>
      </c>
      <c r="K19" s="53">
        <v>1382</v>
      </c>
      <c r="L19" s="53">
        <f t="shared" si="3"/>
        <v>10864.966666666629</v>
      </c>
      <c r="M19" s="52">
        <v>0</v>
      </c>
      <c r="N19" s="53">
        <v>697.32711023532602</v>
      </c>
      <c r="O19" s="53">
        <f t="shared" si="4"/>
        <v>713.08070175633486</v>
      </c>
      <c r="P19" s="53">
        <f t="shared" si="0"/>
        <v>-15.753591521008843</v>
      </c>
      <c r="Q19" s="53">
        <f t="shared" si="1"/>
        <v>248.17564581080171</v>
      </c>
    </row>
    <row r="20" spans="1:17" ht="15.75" x14ac:dyDescent="0.25">
      <c r="A20" s="16" t="s">
        <v>2</v>
      </c>
      <c r="B20" s="79">
        <f>AVERAGE(Q224:Q324)^0.5</f>
        <v>10.999493109317459</v>
      </c>
      <c r="C20" s="80">
        <f>B20/AVERAGE(N224:N324)*100</f>
        <v>1.5591246576309086</v>
      </c>
      <c r="D20" s="61">
        <v>5</v>
      </c>
      <c r="E20" s="52">
        <v>1991.375</v>
      </c>
      <c r="F20" s="53">
        <v>625.167151383234</v>
      </c>
      <c r="G20" s="54">
        <f t="shared" si="2"/>
        <v>4.139629740354053</v>
      </c>
      <c r="H20" s="54">
        <v>12.7</v>
      </c>
      <c r="I20" s="53">
        <v>12346.774193548399</v>
      </c>
      <c r="J20" s="53">
        <v>1187.9032258064501</v>
      </c>
      <c r="K20" s="53">
        <v>1497.41935483871</v>
      </c>
      <c r="L20" s="53">
        <f t="shared" si="3"/>
        <v>9661.4516129032381</v>
      </c>
      <c r="M20" s="52">
        <v>0</v>
      </c>
      <c r="N20" s="53">
        <v>733.78074149618499</v>
      </c>
      <c r="O20" s="53">
        <f t="shared" si="4"/>
        <v>725.79318392035054</v>
      </c>
      <c r="P20" s="53">
        <f t="shared" si="0"/>
        <v>7.9875575758344439</v>
      </c>
      <c r="Q20" s="53">
        <f t="shared" si="1"/>
        <v>63.80107602727022</v>
      </c>
    </row>
    <row r="21" spans="1:17" ht="15.75" x14ac:dyDescent="0.25">
      <c r="A21" s="16" t="s">
        <v>6</v>
      </c>
      <c r="B21" s="79">
        <f>AVERAGE( P224:P324)</f>
        <v>4.1788313068719156E-2</v>
      </c>
      <c r="C21" s="80">
        <f>B21/AVERAGE(N224:N324)*100</f>
        <v>5.9232901606211261E-3</v>
      </c>
      <c r="D21" s="61">
        <v>6</v>
      </c>
      <c r="E21" s="52">
        <v>1991.458333</v>
      </c>
      <c r="F21" s="53">
        <v>627.87420622739205</v>
      </c>
      <c r="G21" s="54">
        <f t="shared" si="2"/>
        <v>2.7070548441580513</v>
      </c>
      <c r="H21" s="54">
        <v>8.27</v>
      </c>
      <c r="I21" s="53">
        <v>13426.666666666701</v>
      </c>
      <c r="J21" s="53">
        <v>1409.6666666666699</v>
      </c>
      <c r="K21" s="53">
        <v>1763</v>
      </c>
      <c r="L21" s="53">
        <f t="shared" si="3"/>
        <v>10254.000000000031</v>
      </c>
      <c r="M21" s="52">
        <v>2.6000000000000002E-2</v>
      </c>
      <c r="N21" s="53">
        <v>740.38834686447797</v>
      </c>
      <c r="O21" s="53">
        <f t="shared" si="4"/>
        <v>726.35130562163749</v>
      </c>
      <c r="P21" s="53">
        <f t="shared" si="0"/>
        <v>14.037041242840473</v>
      </c>
      <c r="Q21" s="53">
        <f t="shared" si="1"/>
        <v>197.03852685320442</v>
      </c>
    </row>
    <row r="22" spans="1:17" ht="16.5" thickBot="1" x14ac:dyDescent="0.3">
      <c r="A22" s="17" t="s">
        <v>0</v>
      </c>
      <c r="B22" s="83">
        <f>1-B20^2/B19^2</f>
        <v>0.89500271923367136</v>
      </c>
      <c r="C22" s="84"/>
      <c r="D22" s="61">
        <v>7</v>
      </c>
      <c r="E22" s="52">
        <v>1991.541667</v>
      </c>
      <c r="F22" s="53">
        <v>607.05506329559796</v>
      </c>
      <c r="G22" s="54">
        <f t="shared" si="2"/>
        <v>-20.81914293179409</v>
      </c>
      <c r="H22" s="54">
        <v>2.33</v>
      </c>
      <c r="I22" s="53">
        <v>13954.8387096774</v>
      </c>
      <c r="J22" s="53">
        <v>1580</v>
      </c>
      <c r="K22" s="53">
        <v>1787.7419354838701</v>
      </c>
      <c r="L22" s="53">
        <f t="shared" si="3"/>
        <v>10587.096774193531</v>
      </c>
      <c r="M22" s="52">
        <v>1.8000000000000002E-2</v>
      </c>
      <c r="N22" s="53">
        <v>735.17469460660902</v>
      </c>
      <c r="O22" s="53">
        <f t="shared" si="4"/>
        <v>720.47507287660949</v>
      </c>
      <c r="P22" s="53">
        <f t="shared" si="0"/>
        <v>14.699621729999535</v>
      </c>
      <c r="Q22" s="53">
        <f t="shared" si="1"/>
        <v>216.07887900507453</v>
      </c>
    </row>
    <row r="23" spans="1:17" ht="48" thickBot="1" x14ac:dyDescent="0.3">
      <c r="A23" s="70" t="s">
        <v>66</v>
      </c>
      <c r="B23" s="71" t="s">
        <v>3</v>
      </c>
      <c r="C23" s="72" t="s">
        <v>7</v>
      </c>
      <c r="D23" s="61">
        <v>8</v>
      </c>
      <c r="E23" s="52">
        <v>1991.625</v>
      </c>
      <c r="F23" s="53">
        <v>573.67597227158706</v>
      </c>
      <c r="G23" s="54">
        <f t="shared" si="2"/>
        <v>-33.379091024010904</v>
      </c>
      <c r="H23" s="54">
        <v>0</v>
      </c>
      <c r="I23" s="53">
        <v>11787.419354838699</v>
      </c>
      <c r="J23" s="53">
        <v>1375.8064516129</v>
      </c>
      <c r="K23" s="53">
        <v>1606.1290322580601</v>
      </c>
      <c r="L23" s="53">
        <f t="shared" si="3"/>
        <v>8805.4838709677388</v>
      </c>
      <c r="M23" s="52">
        <v>0.42599999999999999</v>
      </c>
      <c r="N23" s="53">
        <v>759.84970160631497</v>
      </c>
      <c r="O23" s="53">
        <f t="shared" si="4"/>
        <v>711.21809116079783</v>
      </c>
      <c r="P23" s="53">
        <f t="shared" si="0"/>
        <v>48.63161044551714</v>
      </c>
      <c r="Q23" s="53">
        <f t="shared" si="1"/>
        <v>2365.0335345245317</v>
      </c>
    </row>
    <row r="24" spans="1:17" ht="31.5" x14ac:dyDescent="0.25">
      <c r="A24" s="73" t="s">
        <v>5</v>
      </c>
      <c r="B24" s="77">
        <f>STDEV(N4:N223)</f>
        <v>56.237495146801969</v>
      </c>
      <c r="C24" s="78">
        <f>B24/AVERAGE(N4:N223)*100</f>
        <v>7.6735005533006007</v>
      </c>
      <c r="D24" s="61">
        <v>9</v>
      </c>
      <c r="E24" s="52">
        <v>1991.708333</v>
      </c>
      <c r="F24" s="53">
        <v>578.11762742300004</v>
      </c>
      <c r="G24" s="54">
        <f t="shared" si="2"/>
        <v>4.4416551514129878</v>
      </c>
      <c r="H24" s="54">
        <v>0.69</v>
      </c>
      <c r="I24" s="53">
        <v>9310</v>
      </c>
      <c r="J24" s="53">
        <v>783.06666666666695</v>
      </c>
      <c r="K24" s="53">
        <v>1313.1666666666699</v>
      </c>
      <c r="L24" s="53">
        <f t="shared" si="3"/>
        <v>7213.7666666666628</v>
      </c>
      <c r="M24" s="52">
        <v>0.98399999999999999</v>
      </c>
      <c r="N24" s="53">
        <v>759.29185244627797</v>
      </c>
      <c r="O24" s="53">
        <f t="shared" si="4"/>
        <v>705.85350601154664</v>
      </c>
      <c r="P24" s="53">
        <f t="shared" si="0"/>
        <v>53.438346434731329</v>
      </c>
      <c r="Q24" s="53">
        <f t="shared" si="1"/>
        <v>2855.6568696783625</v>
      </c>
    </row>
    <row r="25" spans="1:17" ht="15.75" x14ac:dyDescent="0.25">
      <c r="A25" s="16" t="s">
        <v>2</v>
      </c>
      <c r="B25" s="79">
        <f>AVERAGE(Q4:Q223)^0.5</f>
        <v>22.452219176999815</v>
      </c>
      <c r="C25" s="80">
        <f>B25/AVERAGE(N4:N223)*100</f>
        <v>3.0635631232827376</v>
      </c>
      <c r="D25" s="61">
        <v>10</v>
      </c>
      <c r="E25" s="52">
        <v>1991.791667</v>
      </c>
      <c r="F25" s="53">
        <v>605.70777031958801</v>
      </c>
      <c r="G25" s="54">
        <f t="shared" si="2"/>
        <v>27.590142896587963</v>
      </c>
      <c r="H25" s="54">
        <v>0</v>
      </c>
      <c r="I25" s="53">
        <v>8433.8709677419392</v>
      </c>
      <c r="J25" s="53">
        <v>601.45161290322596</v>
      </c>
      <c r="K25" s="53">
        <v>1113.77419354839</v>
      </c>
      <c r="L25" s="53">
        <f t="shared" si="3"/>
        <v>6718.6451612903229</v>
      </c>
      <c r="M25" s="52">
        <v>0.186</v>
      </c>
      <c r="N25" s="53">
        <v>758.26679134936296</v>
      </c>
      <c r="O25" s="53">
        <f t="shared" si="4"/>
        <v>719.80915585912476</v>
      </c>
      <c r="P25" s="53">
        <f t="shared" si="0"/>
        <v>38.457635490238204</v>
      </c>
      <c r="Q25" s="53">
        <f t="shared" si="1"/>
        <v>1478.9897275000289</v>
      </c>
    </row>
    <row r="26" spans="1:17" ht="15.75" x14ac:dyDescent="0.25">
      <c r="A26" s="16" t="s">
        <v>6</v>
      </c>
      <c r="B26" s="79">
        <f>AVERAGE( P4:P223)</f>
        <v>-5.6657122077813357E-2</v>
      </c>
      <c r="C26" s="80">
        <f>B26/AVERAGE(N4:N223)*100</f>
        <v>-7.7307578596384841E-3</v>
      </c>
      <c r="D26" s="61">
        <v>11</v>
      </c>
      <c r="E26" s="52">
        <v>1991.875</v>
      </c>
      <c r="F26" s="53">
        <v>616.76979499241304</v>
      </c>
      <c r="G26" s="54">
        <f t="shared" si="2"/>
        <v>11.062024672825032</v>
      </c>
      <c r="H26" s="54">
        <v>0</v>
      </c>
      <c r="I26" s="53">
        <v>6102</v>
      </c>
      <c r="J26" s="53">
        <v>457.3</v>
      </c>
      <c r="K26" s="53">
        <v>761.33333333333303</v>
      </c>
      <c r="L26" s="53">
        <f t="shared" si="3"/>
        <v>4883.3666666666668</v>
      </c>
      <c r="M26" s="52">
        <v>9.6000000000000002E-2</v>
      </c>
      <c r="N26" s="53">
        <v>763.60620410622903</v>
      </c>
      <c r="O26" s="53">
        <f t="shared" si="4"/>
        <v>763.49776736552349</v>
      </c>
      <c r="P26" s="53">
        <f t="shared" si="0"/>
        <v>0.10843674070554243</v>
      </c>
      <c r="Q26" s="53">
        <f t="shared" si="1"/>
        <v>1.1758526734841044E-2</v>
      </c>
    </row>
    <row r="27" spans="1:17" ht="16.5" thickBot="1" x14ac:dyDescent="0.3">
      <c r="A27" s="17" t="s">
        <v>0</v>
      </c>
      <c r="B27" s="83">
        <f>1-B25^2/B24^2</f>
        <v>0.84060796740925792</v>
      </c>
      <c r="C27" s="84"/>
      <c r="D27" s="61">
        <v>12</v>
      </c>
      <c r="E27" s="52">
        <v>1991.958333</v>
      </c>
      <c r="F27" s="53">
        <v>617.74661462976997</v>
      </c>
      <c r="G27" s="54">
        <f t="shared" si="2"/>
        <v>0.97681963735692534</v>
      </c>
      <c r="H27" s="54">
        <v>0.70299999999999996</v>
      </c>
      <c r="I27" s="53">
        <v>3553.8709677419401</v>
      </c>
      <c r="J27" s="53">
        <v>496.74193548387098</v>
      </c>
      <c r="K27" s="53">
        <v>746.83870967741905</v>
      </c>
      <c r="L27" s="53">
        <f t="shared" si="3"/>
        <v>2310.2903225806499</v>
      </c>
      <c r="M27" s="52">
        <v>0.40200000000000002</v>
      </c>
      <c r="N27" s="53">
        <v>853.88534166922898</v>
      </c>
      <c r="O27" s="53">
        <f t="shared" si="4"/>
        <v>839.21672213827094</v>
      </c>
      <c r="P27" s="53">
        <f t="shared" si="0"/>
        <v>14.66861953095804</v>
      </c>
      <c r="Q27" s="53">
        <f t="shared" si="1"/>
        <v>215.16839894400366</v>
      </c>
    </row>
    <row r="28" spans="1:17" x14ac:dyDescent="0.25">
      <c r="A28" s="2"/>
      <c r="B28" s="2"/>
      <c r="C28" s="1"/>
      <c r="D28" s="59">
        <v>1</v>
      </c>
      <c r="E28" s="52">
        <v>1992.041667</v>
      </c>
      <c r="F28" s="53">
        <v>625.78130530202804</v>
      </c>
      <c r="G28" s="54">
        <f t="shared" si="2"/>
        <v>8.0346906722580798</v>
      </c>
      <c r="H28" s="54">
        <v>5.23</v>
      </c>
      <c r="I28" s="53">
        <v>4788.4516129032299</v>
      </c>
      <c r="J28" s="53">
        <v>176.45161290322599</v>
      </c>
      <c r="K28" s="53">
        <v>464.90322580645199</v>
      </c>
      <c r="L28" s="53">
        <f t="shared" si="3"/>
        <v>4147.0967741935519</v>
      </c>
      <c r="M28" s="52">
        <v>0.91999999999999993</v>
      </c>
      <c r="N28" s="53">
        <v>795.06355506963905</v>
      </c>
      <c r="O28" s="53">
        <f t="shared" si="4"/>
        <v>788.19617808194505</v>
      </c>
      <c r="P28" s="53">
        <f t="shared" si="0"/>
        <v>6.8673769876940014</v>
      </c>
      <c r="Q28" s="53">
        <f t="shared" si="1"/>
        <v>47.160866691109135</v>
      </c>
    </row>
    <row r="29" spans="1:17" x14ac:dyDescent="0.25">
      <c r="A29" s="2"/>
      <c r="B29" s="2"/>
      <c r="C29" s="1"/>
      <c r="D29" s="59">
        <v>2</v>
      </c>
      <c r="E29" s="52">
        <v>1992.125</v>
      </c>
      <c r="F29" s="53">
        <v>634.96646453185997</v>
      </c>
      <c r="G29" s="54">
        <f t="shared" si="2"/>
        <v>9.1851592298319247</v>
      </c>
      <c r="H29" s="54">
        <v>221.1</v>
      </c>
      <c r="I29" s="53">
        <v>6141.7241379310299</v>
      </c>
      <c r="J29" s="53">
        <v>492.17241379310298</v>
      </c>
      <c r="K29" s="53">
        <v>780.93103448275895</v>
      </c>
      <c r="L29" s="53">
        <f t="shared" si="3"/>
        <v>4868.6206896551676</v>
      </c>
      <c r="M29" s="52">
        <v>1.6420000000000001</v>
      </c>
      <c r="N29" s="53">
        <v>767.96497217729905</v>
      </c>
      <c r="O29" s="53">
        <f t="shared" si="4"/>
        <v>778.50101794052841</v>
      </c>
      <c r="P29" s="53">
        <f t="shared" si="0"/>
        <v>-10.536045763229367</v>
      </c>
      <c r="Q29" s="53">
        <f t="shared" si="1"/>
        <v>111.0082603248635</v>
      </c>
    </row>
    <row r="30" spans="1:17" x14ac:dyDescent="0.25">
      <c r="A30" s="2"/>
      <c r="B30" s="2"/>
      <c r="C30" s="1"/>
      <c r="D30" s="59">
        <v>3</v>
      </c>
      <c r="E30" s="52">
        <v>1992.208333</v>
      </c>
      <c r="F30" s="53">
        <v>652.37101661451504</v>
      </c>
      <c r="G30" s="54">
        <f t="shared" si="2"/>
        <v>17.404552082655073</v>
      </c>
      <c r="H30" s="54">
        <v>384.8</v>
      </c>
      <c r="I30" s="53">
        <v>8080.9677419354803</v>
      </c>
      <c r="J30" s="53">
        <v>632.93548387096803</v>
      </c>
      <c r="K30" s="53">
        <v>857.22580645161304</v>
      </c>
      <c r="L30" s="53">
        <f t="shared" si="3"/>
        <v>6590.8064516128998</v>
      </c>
      <c r="M30" s="52">
        <v>2.7920000000000003</v>
      </c>
      <c r="N30" s="53">
        <v>746.02359359516197</v>
      </c>
      <c r="O30" s="53">
        <f t="shared" si="4"/>
        <v>764.56052541671852</v>
      </c>
      <c r="P30" s="53">
        <f t="shared" si="0"/>
        <v>-18.53693182155655</v>
      </c>
      <c r="Q30" s="53">
        <f t="shared" si="1"/>
        <v>343.61784135703584</v>
      </c>
    </row>
    <row r="31" spans="1:17" x14ac:dyDescent="0.25">
      <c r="A31" s="2"/>
      <c r="B31" s="2"/>
      <c r="C31" s="1"/>
      <c r="D31" s="59">
        <v>4</v>
      </c>
      <c r="E31" s="52">
        <v>1992.291667</v>
      </c>
      <c r="F31" s="53">
        <v>668.19588945851206</v>
      </c>
      <c r="G31" s="54">
        <f t="shared" si="2"/>
        <v>15.824872843997014</v>
      </c>
      <c r="H31" s="54">
        <v>470.6</v>
      </c>
      <c r="I31" s="53">
        <v>11107.666666666701</v>
      </c>
      <c r="J31" s="53">
        <v>989.73333333333301</v>
      </c>
      <c r="K31" s="53">
        <v>1393.4</v>
      </c>
      <c r="L31" s="53">
        <f t="shared" si="3"/>
        <v>8724.5333333333674</v>
      </c>
      <c r="M31" s="52">
        <v>0.16600000000000001</v>
      </c>
      <c r="N31" s="53">
        <v>738.39462767505802</v>
      </c>
      <c r="O31" s="53">
        <f t="shared" si="4"/>
        <v>760.97905587712967</v>
      </c>
      <c r="P31" s="53">
        <f t="shared" si="0"/>
        <v>-22.584428202071649</v>
      </c>
      <c r="Q31" s="53">
        <f t="shared" si="1"/>
        <v>510.05639721452928</v>
      </c>
    </row>
    <row r="32" spans="1:17" x14ac:dyDescent="0.25">
      <c r="A32" s="2"/>
      <c r="B32" s="2"/>
      <c r="C32" s="1"/>
      <c r="D32" s="59">
        <v>5</v>
      </c>
      <c r="E32" s="52">
        <v>1992.375</v>
      </c>
      <c r="F32" s="53">
        <v>665.16980666836696</v>
      </c>
      <c r="G32" s="54">
        <f t="shared" si="2"/>
        <v>-3.0260827901450966</v>
      </c>
      <c r="H32" s="54">
        <v>13.7</v>
      </c>
      <c r="I32" s="53">
        <v>10202.580645161301</v>
      </c>
      <c r="J32" s="53">
        <v>1114.2580645161299</v>
      </c>
      <c r="K32" s="53">
        <v>1637.0967741935499</v>
      </c>
      <c r="L32" s="53">
        <f t="shared" si="3"/>
        <v>7451.22580645162</v>
      </c>
      <c r="M32" s="52">
        <v>0.33399999999999996</v>
      </c>
      <c r="N32" s="53">
        <v>758.472929512409</v>
      </c>
      <c r="O32" s="53">
        <f t="shared" si="4"/>
        <v>777.28099265826211</v>
      </c>
      <c r="P32" s="53">
        <f t="shared" si="0"/>
        <v>-18.808063145853112</v>
      </c>
      <c r="Q32" s="53">
        <f t="shared" si="1"/>
        <v>353.74323929839807</v>
      </c>
    </row>
    <row r="33" spans="1:17" x14ac:dyDescent="0.25">
      <c r="A33" s="2"/>
      <c r="B33" s="2"/>
      <c r="C33" s="1"/>
      <c r="D33" s="59">
        <v>6</v>
      </c>
      <c r="E33" s="52">
        <v>1992.458333</v>
      </c>
      <c r="F33" s="53">
        <v>656.17867367240399</v>
      </c>
      <c r="G33" s="54">
        <f t="shared" si="2"/>
        <v>-8.9911329959629711</v>
      </c>
      <c r="H33" s="54">
        <v>8.81</v>
      </c>
      <c r="I33" s="53">
        <v>11651.333333333299</v>
      </c>
      <c r="J33" s="53">
        <v>1435.3333333333301</v>
      </c>
      <c r="K33" s="53">
        <v>1824.6666666666699</v>
      </c>
      <c r="L33" s="53">
        <f t="shared" si="3"/>
        <v>8391.3333333332994</v>
      </c>
      <c r="M33" s="52">
        <v>0</v>
      </c>
      <c r="N33" s="53">
        <v>747.78581132088505</v>
      </c>
      <c r="O33" s="53">
        <f t="shared" si="4"/>
        <v>766.89468694573452</v>
      </c>
      <c r="P33" s="53">
        <f t="shared" si="0"/>
        <v>-19.108875624849475</v>
      </c>
      <c r="Q33" s="53">
        <f t="shared" si="1"/>
        <v>365.14912764596642</v>
      </c>
    </row>
    <row r="34" spans="1:17" x14ac:dyDescent="0.25">
      <c r="A34" s="2"/>
      <c r="B34" s="2"/>
      <c r="C34" s="1"/>
      <c r="D34" s="59">
        <v>7</v>
      </c>
      <c r="E34" s="52">
        <v>1992.541667</v>
      </c>
      <c r="F34" s="53">
        <v>647.17671691668704</v>
      </c>
      <c r="G34" s="54">
        <f t="shared" si="2"/>
        <v>-9.0019567557169466</v>
      </c>
      <c r="H34" s="54">
        <v>1.79</v>
      </c>
      <c r="I34" s="53">
        <v>12365.483870967701</v>
      </c>
      <c r="J34" s="53">
        <v>1565.8064516129</v>
      </c>
      <c r="K34" s="53">
        <v>1661.9354838709701</v>
      </c>
      <c r="L34" s="53">
        <f t="shared" si="3"/>
        <v>9137.7419354838312</v>
      </c>
      <c r="M34" s="52">
        <v>0</v>
      </c>
      <c r="N34" s="53">
        <v>746.28284613124299</v>
      </c>
      <c r="O34" s="53">
        <f t="shared" si="4"/>
        <v>755.11943779764533</v>
      </c>
      <c r="P34" s="53">
        <f t="shared" si="0"/>
        <v>-8.8365916664023416</v>
      </c>
      <c r="Q34" s="53">
        <f t="shared" si="1"/>
        <v>78.085352278731307</v>
      </c>
    </row>
    <row r="35" spans="1:17" x14ac:dyDescent="0.25">
      <c r="A35" s="2"/>
      <c r="B35" s="2"/>
      <c r="C35" s="1"/>
      <c r="D35" s="59">
        <v>8</v>
      </c>
      <c r="E35" s="52">
        <v>1992.625</v>
      </c>
      <c r="F35" s="53">
        <v>638.19037361063499</v>
      </c>
      <c r="G35" s="54">
        <f t="shared" si="2"/>
        <v>-8.9863433060520492</v>
      </c>
      <c r="H35" s="54">
        <v>7.5</v>
      </c>
      <c r="I35" s="53">
        <v>9006.4516129032309</v>
      </c>
      <c r="J35" s="53">
        <v>1110.61290322581</v>
      </c>
      <c r="K35" s="53">
        <v>1011.41935483871</v>
      </c>
      <c r="L35" s="53">
        <f t="shared" si="3"/>
        <v>6884.4193548387102</v>
      </c>
      <c r="M35" s="52">
        <v>1.7719999999999998</v>
      </c>
      <c r="N35" s="53">
        <v>729.32192535340505</v>
      </c>
      <c r="O35" s="53">
        <f t="shared" si="4"/>
        <v>764.52540347946911</v>
      </c>
      <c r="P35" s="53">
        <f t="shared" si="0"/>
        <v>-35.203478126064056</v>
      </c>
      <c r="Q35" s="53">
        <f t="shared" si="1"/>
        <v>1239.2848721722705</v>
      </c>
    </row>
    <row r="36" spans="1:17" x14ac:dyDescent="0.25">
      <c r="A36" s="2"/>
      <c r="B36" s="2"/>
      <c r="C36" s="1"/>
      <c r="D36" s="59">
        <v>9</v>
      </c>
      <c r="E36" s="52">
        <v>1992.708333</v>
      </c>
      <c r="F36" s="53">
        <v>632.92521890785804</v>
      </c>
      <c r="G36" s="54">
        <f t="shared" si="2"/>
        <v>-5.2651547027769539</v>
      </c>
      <c r="H36" s="54">
        <v>85.6</v>
      </c>
      <c r="I36" s="53">
        <v>8296</v>
      </c>
      <c r="J36" s="53">
        <v>693.5</v>
      </c>
      <c r="K36" s="53">
        <v>1030.9666666666701</v>
      </c>
      <c r="L36" s="53">
        <f t="shared" si="3"/>
        <v>6571.5333333333301</v>
      </c>
      <c r="M36" s="52">
        <v>4.0000000000000001E-3</v>
      </c>
      <c r="N36" s="53">
        <v>751.36263785053097</v>
      </c>
      <c r="O36" s="53">
        <f t="shared" si="4"/>
        <v>761.38149105875425</v>
      </c>
      <c r="P36" s="53">
        <f t="shared" si="0"/>
        <v>-10.018853208223277</v>
      </c>
      <c r="Q36" s="53">
        <f t="shared" si="1"/>
        <v>100.37741960792584</v>
      </c>
    </row>
    <row r="37" spans="1:17" x14ac:dyDescent="0.25">
      <c r="A37" s="2"/>
      <c r="B37" s="2"/>
      <c r="C37" s="1"/>
      <c r="D37" s="59">
        <v>10</v>
      </c>
      <c r="E37" s="52">
        <v>1992.791667</v>
      </c>
      <c r="F37" s="53">
        <v>630.18877615379699</v>
      </c>
      <c r="G37" s="54">
        <f t="shared" si="2"/>
        <v>-2.736442754061045</v>
      </c>
      <c r="H37" s="54">
        <v>11</v>
      </c>
      <c r="I37" s="53">
        <v>7665.4838709677397</v>
      </c>
      <c r="J37" s="53">
        <v>588.25806451612902</v>
      </c>
      <c r="K37" s="53">
        <v>827.29032258064501</v>
      </c>
      <c r="L37" s="53">
        <f t="shared" si="3"/>
        <v>6249.935483870966</v>
      </c>
      <c r="M37" s="52">
        <v>0.81600000000000006</v>
      </c>
      <c r="N37" s="53">
        <v>764.44427891696103</v>
      </c>
      <c r="O37" s="53">
        <f t="shared" si="4"/>
        <v>761.37295189695146</v>
      </c>
      <c r="P37" s="53">
        <f t="shared" si="0"/>
        <v>3.0713270200095621</v>
      </c>
      <c r="Q37" s="53">
        <f t="shared" si="1"/>
        <v>9.4330496638408174</v>
      </c>
    </row>
    <row r="38" spans="1:17" x14ac:dyDescent="0.25">
      <c r="A38" s="2"/>
      <c r="B38" s="2"/>
      <c r="C38" s="1"/>
      <c r="D38" s="59">
        <v>11</v>
      </c>
      <c r="E38" s="52">
        <v>1992.875</v>
      </c>
      <c r="F38" s="53">
        <v>633.24989451680506</v>
      </c>
      <c r="G38" s="54">
        <f t="shared" si="2"/>
        <v>3.0611183630080632</v>
      </c>
      <c r="H38" s="54">
        <v>9.17</v>
      </c>
      <c r="I38" s="53">
        <v>6152</v>
      </c>
      <c r="J38" s="53">
        <v>454.066666666667</v>
      </c>
      <c r="K38" s="53">
        <v>705.83333333333303</v>
      </c>
      <c r="L38" s="53">
        <f t="shared" si="3"/>
        <v>4992.1000000000004</v>
      </c>
      <c r="M38" s="52">
        <v>0.02</v>
      </c>
      <c r="N38" s="53">
        <v>780.20690442553996</v>
      </c>
      <c r="O38" s="53">
        <f t="shared" si="4"/>
        <v>778.67986134598391</v>
      </c>
      <c r="P38" s="53">
        <f t="shared" si="0"/>
        <v>1.5270430795560515</v>
      </c>
      <c r="Q38" s="53">
        <f t="shared" si="1"/>
        <v>2.3318605668200294</v>
      </c>
    </row>
    <row r="39" spans="1:17" x14ac:dyDescent="0.25">
      <c r="A39" s="2"/>
      <c r="B39" s="2"/>
      <c r="C39" s="1"/>
      <c r="D39" s="59">
        <v>12</v>
      </c>
      <c r="E39" s="52">
        <v>1992.958333</v>
      </c>
      <c r="F39" s="53">
        <v>637.67243660237398</v>
      </c>
      <c r="G39" s="54">
        <f t="shared" si="2"/>
        <v>4.4225420855689208</v>
      </c>
      <c r="H39" s="54">
        <v>8.65</v>
      </c>
      <c r="I39" s="53">
        <v>3487.4193548387102</v>
      </c>
      <c r="J39" s="53">
        <v>332.12903225806502</v>
      </c>
      <c r="K39" s="53">
        <v>508.61290322580601</v>
      </c>
      <c r="L39" s="53">
        <f t="shared" si="3"/>
        <v>2646.6774193548395</v>
      </c>
      <c r="M39" s="52">
        <v>1.748</v>
      </c>
      <c r="N39" s="53">
        <v>840.01684907165304</v>
      </c>
      <c r="O39" s="53">
        <f t="shared" si="4"/>
        <v>840.8766615571484</v>
      </c>
      <c r="P39" s="53">
        <f t="shared" si="0"/>
        <v>-0.85981248549535394</v>
      </c>
      <c r="Q39" s="53">
        <f t="shared" si="1"/>
        <v>0.73927751021369825</v>
      </c>
    </row>
    <row r="40" spans="1:17" x14ac:dyDescent="0.25">
      <c r="A40" s="2"/>
      <c r="B40" s="2"/>
      <c r="C40" s="1"/>
      <c r="D40" s="59">
        <v>1</v>
      </c>
      <c r="E40" s="52">
        <v>1993.041667</v>
      </c>
      <c r="F40" s="53">
        <v>641.35596699806104</v>
      </c>
      <c r="G40" s="54">
        <f t="shared" si="2"/>
        <v>3.6835303956870575</v>
      </c>
      <c r="H40" s="54">
        <v>1025</v>
      </c>
      <c r="I40" s="53">
        <v>1639.1290322580601</v>
      </c>
      <c r="J40" s="53">
        <v>15.9677419354839</v>
      </c>
      <c r="K40" s="53">
        <v>103.032258064516</v>
      </c>
      <c r="L40" s="53">
        <f t="shared" si="3"/>
        <v>1520.1290322580601</v>
      </c>
      <c r="M40" s="52">
        <v>3.7320000000000002</v>
      </c>
      <c r="N40" s="53">
        <v>928.36493448476995</v>
      </c>
      <c r="O40" s="53">
        <f t="shared" si="4"/>
        <v>854.14571093156258</v>
      </c>
      <c r="P40" s="53">
        <f t="shared" si="0"/>
        <v>74.219223553207371</v>
      </c>
      <c r="Q40" s="53">
        <f t="shared" si="1"/>
        <v>5508.4931448409716</v>
      </c>
    </row>
    <row r="41" spans="1:17" x14ac:dyDescent="0.25">
      <c r="A41" s="2"/>
      <c r="B41" s="2"/>
      <c r="C41" s="1"/>
      <c r="D41" s="59">
        <v>2</v>
      </c>
      <c r="E41" s="52">
        <v>1993.125</v>
      </c>
      <c r="F41" s="53">
        <v>646.58151546919999</v>
      </c>
      <c r="G41" s="54">
        <f t="shared" si="2"/>
        <v>5.2255484711389499</v>
      </c>
      <c r="H41" s="54">
        <v>3143</v>
      </c>
      <c r="I41" s="53">
        <v>3481.0714285714298</v>
      </c>
      <c r="J41" s="53">
        <v>176.21428571428601</v>
      </c>
      <c r="K41" s="53">
        <v>380.42857142857099</v>
      </c>
      <c r="L41" s="53">
        <f t="shared" si="3"/>
        <v>2924.4285714285729</v>
      </c>
      <c r="M41" s="52">
        <v>2.3760000000000003</v>
      </c>
      <c r="N41" s="53">
        <v>742.26434082507899</v>
      </c>
      <c r="O41" s="53">
        <f t="shared" si="4"/>
        <v>756.60231325551081</v>
      </c>
      <c r="P41" s="53">
        <f t="shared" si="0"/>
        <v>-14.337972430431819</v>
      </c>
      <c r="Q41" s="53">
        <f t="shared" si="1"/>
        <v>205.57745341582293</v>
      </c>
    </row>
    <row r="42" spans="1:17" x14ac:dyDescent="0.25">
      <c r="A42" s="2"/>
      <c r="B42" s="2"/>
      <c r="C42" s="1"/>
      <c r="D42" s="59">
        <v>3</v>
      </c>
      <c r="E42" s="52">
        <v>1993.208333</v>
      </c>
      <c r="F42" s="53">
        <v>652.93313978839797</v>
      </c>
      <c r="G42" s="54">
        <f t="shared" si="2"/>
        <v>6.3516243191979811</v>
      </c>
      <c r="H42" s="54">
        <v>4725</v>
      </c>
      <c r="I42" s="53">
        <v>8515.1612903225796</v>
      </c>
      <c r="J42" s="53">
        <v>939.41935483870998</v>
      </c>
      <c r="K42" s="53">
        <v>967.29032258064501</v>
      </c>
      <c r="L42" s="53">
        <f t="shared" si="3"/>
        <v>6608.4516129032245</v>
      </c>
      <c r="M42" s="52">
        <v>0.51</v>
      </c>
      <c r="N42" s="53">
        <v>521.57851293228998</v>
      </c>
      <c r="O42" s="53">
        <f t="shared" si="4"/>
        <v>672.39177372073516</v>
      </c>
      <c r="P42" s="53">
        <f t="shared" si="0"/>
        <v>-150.81326078844518</v>
      </c>
      <c r="Q42" s="53">
        <f t="shared" si="1"/>
        <v>22744.639629643574</v>
      </c>
    </row>
    <row r="43" spans="1:17" x14ac:dyDescent="0.25">
      <c r="A43" s="2"/>
      <c r="B43" s="2"/>
      <c r="C43" s="1"/>
      <c r="D43" s="59">
        <v>4</v>
      </c>
      <c r="E43" s="52">
        <v>1993.291667</v>
      </c>
      <c r="F43" s="53">
        <v>659.07558949553095</v>
      </c>
      <c r="G43" s="54">
        <f t="shared" si="2"/>
        <v>6.1424497071329824</v>
      </c>
      <c r="H43" s="54">
        <v>323.5</v>
      </c>
      <c r="I43" s="53">
        <v>10480.666666666701</v>
      </c>
      <c r="J43" s="53">
        <v>1144.3</v>
      </c>
      <c r="K43" s="53">
        <v>1300.2</v>
      </c>
      <c r="L43" s="53">
        <f t="shared" si="3"/>
        <v>8036.1666666667015</v>
      </c>
      <c r="M43" s="52">
        <v>0</v>
      </c>
      <c r="N43" s="53">
        <v>710.77072286010298</v>
      </c>
      <c r="O43" s="53">
        <f t="shared" si="4"/>
        <v>763.31883981720443</v>
      </c>
      <c r="P43" s="53">
        <f t="shared" si="0"/>
        <v>-52.548116957101456</v>
      </c>
      <c r="Q43" s="53">
        <f t="shared" si="1"/>
        <v>2761.3045957372137</v>
      </c>
    </row>
    <row r="44" spans="1:17" x14ac:dyDescent="0.25">
      <c r="A44" s="2"/>
      <c r="B44" s="2"/>
      <c r="C44" s="1"/>
      <c r="D44" s="59">
        <v>5</v>
      </c>
      <c r="E44" s="52">
        <v>1993.375</v>
      </c>
      <c r="F44" s="53">
        <v>665.26529272920095</v>
      </c>
      <c r="G44" s="54">
        <f t="shared" si="2"/>
        <v>6.1897032336700022</v>
      </c>
      <c r="H44" s="54">
        <v>278.10000000000002</v>
      </c>
      <c r="I44" s="53">
        <v>10093.870967741899</v>
      </c>
      <c r="J44" s="53">
        <v>1199.77419354839</v>
      </c>
      <c r="K44" s="53">
        <v>1382.58064516129</v>
      </c>
      <c r="L44" s="53">
        <f t="shared" si="3"/>
        <v>7511.5161290322194</v>
      </c>
      <c r="M44" s="52">
        <v>2.6000000000000002E-2</v>
      </c>
      <c r="N44" s="53">
        <v>772.29838827225797</v>
      </c>
      <c r="O44" s="53">
        <f t="shared" si="4"/>
        <v>771.99518258499211</v>
      </c>
      <c r="P44" s="53">
        <f t="shared" si="0"/>
        <v>0.30320568726585861</v>
      </c>
      <c r="Q44" s="53">
        <f t="shared" si="1"/>
        <v>9.1933688790361651E-2</v>
      </c>
    </row>
    <row r="45" spans="1:17" x14ac:dyDescent="0.25">
      <c r="A45" s="2"/>
      <c r="B45" s="2"/>
      <c r="C45" s="1"/>
      <c r="D45" s="59">
        <v>6</v>
      </c>
      <c r="E45" s="52">
        <v>1993.458333</v>
      </c>
      <c r="F45" s="53">
        <v>670.83529038258405</v>
      </c>
      <c r="G45" s="54">
        <f t="shared" si="2"/>
        <v>5.5699976533830977</v>
      </c>
      <c r="H45" s="54">
        <v>178.2</v>
      </c>
      <c r="I45" s="53">
        <v>10277.666666666701</v>
      </c>
      <c r="J45" s="53">
        <v>1363</v>
      </c>
      <c r="K45" s="53">
        <v>1497</v>
      </c>
      <c r="L45" s="53">
        <f t="shared" si="3"/>
        <v>7417.6666666667006</v>
      </c>
      <c r="M45" s="52">
        <v>3.7999999999999999E-2</v>
      </c>
      <c r="N45" s="53">
        <v>766.38263887178903</v>
      </c>
      <c r="O45" s="53">
        <f t="shared" si="4"/>
        <v>777.07460795871168</v>
      </c>
      <c r="P45" s="53">
        <f t="shared" si="0"/>
        <v>-10.691969086922654</v>
      </c>
      <c r="Q45" s="53">
        <f t="shared" si="1"/>
        <v>114.31820295570965</v>
      </c>
    </row>
    <row r="46" spans="1:17" x14ac:dyDescent="0.25">
      <c r="A46" s="2"/>
      <c r="B46" s="2"/>
      <c r="C46" s="1"/>
      <c r="D46" s="59">
        <v>7</v>
      </c>
      <c r="E46" s="52">
        <v>1993.541667</v>
      </c>
      <c r="F46" s="53">
        <v>662.86771944328302</v>
      </c>
      <c r="G46" s="54">
        <f t="shared" si="2"/>
        <v>-7.9675709393010266</v>
      </c>
      <c r="H46" s="54">
        <v>210.6</v>
      </c>
      <c r="I46" s="53">
        <v>10621.935483871001</v>
      </c>
      <c r="J46" s="53">
        <v>1426.1290322580601</v>
      </c>
      <c r="K46" s="53">
        <v>1597.7419354838701</v>
      </c>
      <c r="L46" s="53">
        <f t="shared" si="3"/>
        <v>7598.0645161290695</v>
      </c>
      <c r="M46" s="52">
        <v>0</v>
      </c>
      <c r="N46" s="53">
        <v>768.93160508242704</v>
      </c>
      <c r="O46" s="53">
        <f t="shared" si="4"/>
        <v>776.95040629148093</v>
      </c>
      <c r="P46" s="53">
        <f t="shared" si="0"/>
        <v>-8.0188012090538905</v>
      </c>
      <c r="Q46" s="53">
        <f t="shared" si="1"/>
        <v>64.301172830324134</v>
      </c>
    </row>
    <row r="47" spans="1:17" x14ac:dyDescent="0.25">
      <c r="A47" s="2"/>
      <c r="B47" s="2"/>
      <c r="C47" s="1"/>
      <c r="D47" s="59">
        <v>8</v>
      </c>
      <c r="E47" s="52">
        <v>1993.625</v>
      </c>
      <c r="F47" s="53">
        <v>654.06932718410405</v>
      </c>
      <c r="G47" s="54">
        <f t="shared" si="2"/>
        <v>-8.7983922591789678</v>
      </c>
      <c r="H47" s="54">
        <v>185.2</v>
      </c>
      <c r="I47" s="53">
        <v>9567.0967741935492</v>
      </c>
      <c r="J47" s="53">
        <v>1152.9354838709701</v>
      </c>
      <c r="K47" s="53">
        <v>1380</v>
      </c>
      <c r="L47" s="53">
        <f t="shared" si="3"/>
        <v>7034.1612903225796</v>
      </c>
      <c r="M47" s="52">
        <v>0.28599999999999998</v>
      </c>
      <c r="N47" s="53">
        <v>779.11521548745202</v>
      </c>
      <c r="O47" s="53">
        <f t="shared" si="4"/>
        <v>775.38001768877632</v>
      </c>
      <c r="P47" s="53">
        <f t="shared" si="0"/>
        <v>3.7351977986756992</v>
      </c>
      <c r="Q47" s="53">
        <f t="shared" si="1"/>
        <v>13.95170259523179</v>
      </c>
    </row>
    <row r="48" spans="1:17" x14ac:dyDescent="0.25">
      <c r="A48" s="2"/>
      <c r="B48" s="2"/>
      <c r="C48" s="1"/>
      <c r="D48" s="59">
        <v>9</v>
      </c>
      <c r="E48" s="52">
        <v>1993.708333</v>
      </c>
      <c r="F48" s="53">
        <v>664.21415812323505</v>
      </c>
      <c r="G48" s="54">
        <f t="shared" si="2"/>
        <v>10.144830939130998</v>
      </c>
      <c r="H48" s="54">
        <v>249.3</v>
      </c>
      <c r="I48" s="53">
        <v>8410</v>
      </c>
      <c r="J48" s="53">
        <v>771.7</v>
      </c>
      <c r="K48" s="53">
        <v>1162.0333333333299</v>
      </c>
      <c r="L48" s="53">
        <f t="shared" si="3"/>
        <v>6476.2666666666701</v>
      </c>
      <c r="M48" s="52">
        <v>0</v>
      </c>
      <c r="N48" s="53">
        <v>784.59654197556301</v>
      </c>
      <c r="O48" s="53">
        <f t="shared" si="4"/>
        <v>778.61793384946691</v>
      </c>
      <c r="P48" s="53">
        <f t="shared" si="0"/>
        <v>5.9786081260961055</v>
      </c>
      <c r="Q48" s="53">
        <f t="shared" si="1"/>
        <v>35.743755125422389</v>
      </c>
    </row>
    <row r="49" spans="1:17" x14ac:dyDescent="0.25">
      <c r="A49" s="2"/>
      <c r="B49" s="2"/>
      <c r="C49" s="1"/>
      <c r="D49" s="59">
        <v>10</v>
      </c>
      <c r="E49" s="52">
        <v>1993.791667</v>
      </c>
      <c r="F49" s="53">
        <v>665.44777140435303</v>
      </c>
      <c r="G49" s="54">
        <f t="shared" si="2"/>
        <v>1.2336132811179823</v>
      </c>
      <c r="H49" s="54">
        <v>129.80000000000001</v>
      </c>
      <c r="I49" s="53">
        <v>7432.5806451612898</v>
      </c>
      <c r="J49" s="53">
        <v>563.16129032258095</v>
      </c>
      <c r="K49" s="53">
        <v>933.83870967741905</v>
      </c>
      <c r="L49" s="53">
        <f t="shared" si="3"/>
        <v>5935.5806451612898</v>
      </c>
      <c r="M49" s="52">
        <v>4.5999999999999999E-2</v>
      </c>
      <c r="N49" s="53">
        <v>787.48870598178905</v>
      </c>
      <c r="O49" s="53">
        <f t="shared" si="4"/>
        <v>791.0602542851218</v>
      </c>
      <c r="P49" s="53">
        <f t="shared" si="0"/>
        <v>-3.5715483033327473</v>
      </c>
      <c r="Q49" s="53">
        <f t="shared" si="1"/>
        <v>12.755957283039026</v>
      </c>
    </row>
    <row r="50" spans="1:17" x14ac:dyDescent="0.25">
      <c r="A50" s="2"/>
      <c r="B50" s="2"/>
      <c r="C50" s="1"/>
      <c r="D50" s="59">
        <v>11</v>
      </c>
      <c r="E50" s="52">
        <v>1993.875</v>
      </c>
      <c r="F50" s="53">
        <v>670.71725724937801</v>
      </c>
      <c r="G50" s="54">
        <f t="shared" si="2"/>
        <v>5.269485845024974</v>
      </c>
      <c r="H50" s="54">
        <v>39.299999999999997</v>
      </c>
      <c r="I50" s="53">
        <v>5267.3333333333303</v>
      </c>
      <c r="J50" s="53">
        <v>447.9</v>
      </c>
      <c r="K50" s="53">
        <v>650.20000000000005</v>
      </c>
      <c r="L50" s="53">
        <f t="shared" si="3"/>
        <v>4169.2333333333308</v>
      </c>
      <c r="M50" s="52">
        <v>0.6925</v>
      </c>
      <c r="N50" s="53">
        <v>839.54000989869303</v>
      </c>
      <c r="O50" s="53">
        <f t="shared" si="4"/>
        <v>820.34109476986055</v>
      </c>
      <c r="P50" s="53">
        <f t="shared" si="0"/>
        <v>19.198915128832482</v>
      </c>
      <c r="Q50" s="53">
        <f t="shared" si="1"/>
        <v>368.59834212411278</v>
      </c>
    </row>
    <row r="51" spans="1:17" x14ac:dyDescent="0.25">
      <c r="A51" s="2"/>
      <c r="B51" s="2"/>
      <c r="C51" s="1"/>
      <c r="D51" s="59">
        <v>12</v>
      </c>
      <c r="E51" s="52">
        <v>1993.958333</v>
      </c>
      <c r="F51" s="53">
        <v>670.986240608245</v>
      </c>
      <c r="G51" s="54">
        <f t="shared" si="2"/>
        <v>0.26898335886698987</v>
      </c>
      <c r="H51" s="54">
        <v>22.4</v>
      </c>
      <c r="I51" s="53">
        <v>5660.6451612903202</v>
      </c>
      <c r="J51" s="53">
        <v>574.87096774193503</v>
      </c>
      <c r="K51" s="53">
        <v>817.35483870967698</v>
      </c>
      <c r="L51" s="53">
        <f t="shared" si="3"/>
        <v>4268.4193548387084</v>
      </c>
      <c r="M51" s="52">
        <v>1.6E-2</v>
      </c>
      <c r="N51" s="53">
        <v>807.73062786655998</v>
      </c>
      <c r="O51" s="53">
        <f t="shared" si="4"/>
        <v>819.52933411211848</v>
      </c>
      <c r="P51" s="53">
        <f t="shared" si="0"/>
        <v>-11.798706245558492</v>
      </c>
      <c r="Q51" s="53">
        <f t="shared" si="1"/>
        <v>139.20946906898095</v>
      </c>
    </row>
    <row r="52" spans="1:17" x14ac:dyDescent="0.25">
      <c r="A52" s="2"/>
      <c r="B52" s="2"/>
      <c r="C52" s="1"/>
      <c r="D52" s="59">
        <v>1</v>
      </c>
      <c r="E52" s="52">
        <v>1994.041667</v>
      </c>
      <c r="F52" s="53">
        <v>676.35642499551</v>
      </c>
      <c r="G52" s="54">
        <f t="shared" si="2"/>
        <v>5.3701843872649988</v>
      </c>
      <c r="H52" s="54">
        <v>21.5</v>
      </c>
      <c r="I52" s="53">
        <v>5737.4193548387102</v>
      </c>
      <c r="J52" s="53">
        <v>352.61290322580601</v>
      </c>
      <c r="K52" s="53">
        <v>511.70967741935499</v>
      </c>
      <c r="L52" s="53">
        <f t="shared" si="3"/>
        <v>4873.0967741935492</v>
      </c>
      <c r="M52" s="52">
        <v>8.5999999999999993E-2</v>
      </c>
      <c r="N52" s="53">
        <v>814.16964382201297</v>
      </c>
      <c r="O52" s="53">
        <f t="shared" si="4"/>
        <v>814.07902024167629</v>
      </c>
      <c r="P52" s="53">
        <f t="shared" si="0"/>
        <v>9.0623580336682608E-2</v>
      </c>
      <c r="Q52" s="53">
        <f t="shared" si="1"/>
        <v>8.2126333130391662E-3</v>
      </c>
    </row>
    <row r="53" spans="1:17" x14ac:dyDescent="0.25">
      <c r="A53" s="2"/>
      <c r="B53" s="2"/>
      <c r="C53" s="1"/>
      <c r="D53" s="59">
        <v>2</v>
      </c>
      <c r="E53" s="52">
        <v>1994.125</v>
      </c>
      <c r="F53" s="53">
        <v>672.24283565721998</v>
      </c>
      <c r="G53" s="54">
        <f t="shared" si="2"/>
        <v>-4.1135893382900122</v>
      </c>
      <c r="H53" s="54">
        <v>21.8</v>
      </c>
      <c r="I53" s="53">
        <v>7598.9285714285697</v>
      </c>
      <c r="J53" s="53">
        <v>684.82142857142901</v>
      </c>
      <c r="K53" s="53">
        <v>720.32142857142901</v>
      </c>
      <c r="L53" s="53">
        <f t="shared" si="3"/>
        <v>6193.785714285711</v>
      </c>
      <c r="M53" s="52">
        <v>0.38400000000000001</v>
      </c>
      <c r="N53" s="53">
        <v>784.97076737728298</v>
      </c>
      <c r="O53" s="53">
        <f t="shared" si="4"/>
        <v>796.82511104870844</v>
      </c>
      <c r="P53" s="53">
        <f t="shared" si="0"/>
        <v>-11.854343671425454</v>
      </c>
      <c r="Q53" s="53">
        <f t="shared" si="1"/>
        <v>140.52546388026471</v>
      </c>
    </row>
    <row r="54" spans="1:17" x14ac:dyDescent="0.25">
      <c r="A54" s="2"/>
      <c r="B54" s="2"/>
      <c r="C54" s="1"/>
      <c r="D54" s="59">
        <v>3</v>
      </c>
      <c r="E54" s="52">
        <v>1994.208333</v>
      </c>
      <c r="F54" s="53">
        <v>679.43830221931796</v>
      </c>
      <c r="G54" s="54">
        <f t="shared" si="2"/>
        <v>7.1954665620979767</v>
      </c>
      <c r="H54" s="54">
        <v>18.3</v>
      </c>
      <c r="I54" s="53">
        <v>10903.5483870968</v>
      </c>
      <c r="J54" s="53">
        <v>798.64516129032302</v>
      </c>
      <c r="K54" s="53">
        <v>894.12903225806497</v>
      </c>
      <c r="L54" s="53">
        <f t="shared" si="3"/>
        <v>9210.7741935484119</v>
      </c>
      <c r="M54" s="52">
        <v>0.94399999999999995</v>
      </c>
      <c r="N54" s="53">
        <v>757.863397494129</v>
      </c>
      <c r="O54" s="53">
        <f t="shared" si="4"/>
        <v>772.90303327609479</v>
      </c>
      <c r="P54" s="53">
        <f t="shared" si="0"/>
        <v>-15.039635781965785</v>
      </c>
      <c r="Q54" s="53">
        <f t="shared" si="1"/>
        <v>226.19064445418559</v>
      </c>
    </row>
    <row r="55" spans="1:17" x14ac:dyDescent="0.25">
      <c r="A55" s="2"/>
      <c r="B55" s="2"/>
      <c r="C55" s="1"/>
      <c r="D55" s="59">
        <v>4</v>
      </c>
      <c r="E55" s="52">
        <v>1994.291667</v>
      </c>
      <c r="F55" s="53">
        <v>671.43301612309199</v>
      </c>
      <c r="G55" s="54">
        <f t="shared" si="2"/>
        <v>-8.0052860962259729</v>
      </c>
      <c r="H55" s="54">
        <v>10.6</v>
      </c>
      <c r="I55" s="53">
        <v>13671.333333333299</v>
      </c>
      <c r="J55" s="53">
        <v>1078.86666666667</v>
      </c>
      <c r="K55" s="53">
        <v>1201.8</v>
      </c>
      <c r="L55" s="53">
        <f t="shared" si="3"/>
        <v>11390.66666666663</v>
      </c>
      <c r="M55" s="52">
        <v>0</v>
      </c>
      <c r="N55" s="53">
        <v>750.45194337676298</v>
      </c>
      <c r="O55" s="53">
        <f t="shared" si="4"/>
        <v>763.45811868055705</v>
      </c>
      <c r="P55" s="53">
        <f t="shared" si="0"/>
        <v>-13.006175303794066</v>
      </c>
      <c r="Q55" s="53">
        <f t="shared" si="1"/>
        <v>169.16059603302267</v>
      </c>
    </row>
    <row r="56" spans="1:17" x14ac:dyDescent="0.25">
      <c r="A56" s="2"/>
      <c r="B56" s="2"/>
      <c r="C56" s="1"/>
      <c r="D56" s="59">
        <v>5</v>
      </c>
      <c r="E56" s="52">
        <v>1994.375</v>
      </c>
      <c r="F56" s="53">
        <v>676.46863135051603</v>
      </c>
      <c r="G56" s="54">
        <f t="shared" si="2"/>
        <v>5.0356152274240458</v>
      </c>
      <c r="H56" s="54">
        <v>11.8</v>
      </c>
      <c r="I56" s="53">
        <v>11677.0967741935</v>
      </c>
      <c r="J56" s="53">
        <v>1167.0645161290299</v>
      </c>
      <c r="K56" s="53">
        <v>1264.8064516129</v>
      </c>
      <c r="L56" s="53">
        <f t="shared" si="3"/>
        <v>9245.22580645157</v>
      </c>
      <c r="M56" s="52">
        <v>0.13600000000000001</v>
      </c>
      <c r="N56" s="53">
        <v>774.33018512662295</v>
      </c>
      <c r="O56" s="53">
        <f t="shared" si="4"/>
        <v>770.8066667679285</v>
      </c>
      <c r="P56" s="53">
        <f t="shared" si="0"/>
        <v>3.5235183586944459</v>
      </c>
      <c r="Q56" s="53">
        <f t="shared" si="1"/>
        <v>12.415181624056801</v>
      </c>
    </row>
    <row r="57" spans="1:17" x14ac:dyDescent="0.25">
      <c r="A57" s="2"/>
      <c r="B57" s="2"/>
      <c r="C57" s="1"/>
      <c r="D57" s="59">
        <v>6</v>
      </c>
      <c r="E57" s="52">
        <v>1994.458333</v>
      </c>
      <c r="F57" s="53">
        <v>662.98187398702805</v>
      </c>
      <c r="G57" s="54">
        <f t="shared" si="2"/>
        <v>-13.486757363487982</v>
      </c>
      <c r="H57" s="54">
        <v>9.1</v>
      </c>
      <c r="I57" s="53">
        <v>12920.333333333299</v>
      </c>
      <c r="J57" s="53">
        <v>1469.3333333333301</v>
      </c>
      <c r="K57" s="53">
        <v>1527.3333333333301</v>
      </c>
      <c r="L57" s="53">
        <f t="shared" si="3"/>
        <v>9923.6666666666388</v>
      </c>
      <c r="M57" s="52">
        <v>4.3999999999999997E-2</v>
      </c>
      <c r="N57" s="53">
        <v>771.14433916971996</v>
      </c>
      <c r="O57" s="53">
        <f t="shared" si="4"/>
        <v>766.02755708766654</v>
      </c>
      <c r="P57" s="53">
        <f t="shared" si="0"/>
        <v>5.1167820820534189</v>
      </c>
      <c r="Q57" s="53">
        <f t="shared" si="1"/>
        <v>26.181458875222919</v>
      </c>
    </row>
    <row r="58" spans="1:17" x14ac:dyDescent="0.25">
      <c r="A58" s="2"/>
      <c r="B58" s="2"/>
      <c r="C58" s="1"/>
      <c r="D58" s="59">
        <v>7</v>
      </c>
      <c r="E58" s="52">
        <v>1994.541667</v>
      </c>
      <c r="F58" s="53">
        <v>676.04071029040995</v>
      </c>
      <c r="G58" s="54">
        <f t="shared" si="2"/>
        <v>13.058836303381895</v>
      </c>
      <c r="H58" s="54">
        <v>6.37</v>
      </c>
      <c r="I58" s="53">
        <v>12853.225806451601</v>
      </c>
      <c r="J58" s="53">
        <v>1412.41935483871</v>
      </c>
      <c r="K58" s="53">
        <v>1493.8709677419399</v>
      </c>
      <c r="L58" s="53">
        <f t="shared" si="3"/>
        <v>9946.9354838709514</v>
      </c>
      <c r="M58" s="52">
        <v>0.29000000000000004</v>
      </c>
      <c r="N58" s="53">
        <v>778.79212395776597</v>
      </c>
      <c r="O58" s="53">
        <f t="shared" si="4"/>
        <v>762.30143981120102</v>
      </c>
      <c r="P58" s="53">
        <f t="shared" si="0"/>
        <v>16.490684146564945</v>
      </c>
      <c r="Q58" s="53">
        <f t="shared" si="1"/>
        <v>271.94266362176842</v>
      </c>
    </row>
    <row r="59" spans="1:17" x14ac:dyDescent="0.25">
      <c r="A59" s="2"/>
      <c r="B59" s="2"/>
      <c r="C59" s="1"/>
      <c r="D59" s="59">
        <v>8</v>
      </c>
      <c r="E59" s="52">
        <v>1994.625</v>
      </c>
      <c r="F59" s="53">
        <v>678.44244685997103</v>
      </c>
      <c r="G59" s="54">
        <f t="shared" si="2"/>
        <v>2.4017365695610806</v>
      </c>
      <c r="H59" s="54">
        <v>7.55</v>
      </c>
      <c r="I59" s="53">
        <v>11626.774193548399</v>
      </c>
      <c r="J59" s="53">
        <v>1395.16129032258</v>
      </c>
      <c r="K59" s="53">
        <v>1679.03225806452</v>
      </c>
      <c r="L59" s="53">
        <f t="shared" si="3"/>
        <v>8552.5806451612989</v>
      </c>
      <c r="M59" s="52">
        <v>0.21600000000000003</v>
      </c>
      <c r="N59" s="53">
        <v>789.47177992648506</v>
      </c>
      <c r="O59" s="53">
        <f t="shared" si="4"/>
        <v>777.22541518060291</v>
      </c>
      <c r="P59" s="53">
        <f t="shared" si="0"/>
        <v>12.246364745882147</v>
      </c>
      <c r="Q59" s="53">
        <f t="shared" si="1"/>
        <v>149.9734494891851</v>
      </c>
    </row>
    <row r="60" spans="1:17" x14ac:dyDescent="0.25">
      <c r="A60" s="2"/>
      <c r="B60" s="2"/>
      <c r="C60" s="1"/>
      <c r="D60" s="59">
        <v>9</v>
      </c>
      <c r="E60" s="52">
        <v>1994.708333</v>
      </c>
      <c r="F60" s="53">
        <v>667.827101845676</v>
      </c>
      <c r="G60" s="54">
        <f t="shared" si="2"/>
        <v>-10.615345014295031</v>
      </c>
      <c r="H60" s="54">
        <v>6.19</v>
      </c>
      <c r="I60" s="53">
        <v>9241</v>
      </c>
      <c r="J60" s="53">
        <v>959.83333333333303</v>
      </c>
      <c r="K60" s="53">
        <v>1342</v>
      </c>
      <c r="L60" s="53">
        <f t="shared" si="3"/>
        <v>6939.1666666666679</v>
      </c>
      <c r="M60" s="52">
        <v>0.10800000000000001</v>
      </c>
      <c r="N60" s="53">
        <v>797.83076187806898</v>
      </c>
      <c r="O60" s="53">
        <f t="shared" si="4"/>
        <v>788.05218360374374</v>
      </c>
      <c r="P60" s="53">
        <f t="shared" si="0"/>
        <v>9.7785782743252412</v>
      </c>
      <c r="Q60" s="53">
        <f t="shared" si="1"/>
        <v>95.620593067105617</v>
      </c>
    </row>
    <row r="61" spans="1:17" x14ac:dyDescent="0.25">
      <c r="A61" s="2"/>
      <c r="B61" s="2"/>
      <c r="C61" s="1"/>
      <c r="D61" s="59">
        <v>10</v>
      </c>
      <c r="E61" s="52">
        <v>1994.791667</v>
      </c>
      <c r="F61" s="53">
        <v>670.813245356474</v>
      </c>
      <c r="G61" s="54">
        <f t="shared" si="2"/>
        <v>2.9861435107980014</v>
      </c>
      <c r="H61" s="54">
        <v>21.6</v>
      </c>
      <c r="I61" s="53">
        <v>7970.9677419354803</v>
      </c>
      <c r="J61" s="53">
        <v>688.03225806451599</v>
      </c>
      <c r="K61" s="53">
        <v>1069.61290322581</v>
      </c>
      <c r="L61" s="53">
        <f t="shared" si="3"/>
        <v>6213.3225806451537</v>
      </c>
      <c r="M61" s="52">
        <v>4.3999999999999997E-2</v>
      </c>
      <c r="N61" s="53">
        <v>797.69774326274899</v>
      </c>
      <c r="O61" s="53">
        <f t="shared" si="4"/>
        <v>790.68963455456583</v>
      </c>
      <c r="P61" s="53">
        <f t="shared" si="0"/>
        <v>7.0081087081831583</v>
      </c>
      <c r="Q61" s="53">
        <f t="shared" si="1"/>
        <v>49.113587665712615</v>
      </c>
    </row>
    <row r="62" spans="1:17" x14ac:dyDescent="0.25">
      <c r="A62" s="2"/>
      <c r="B62" s="2"/>
      <c r="C62" s="1"/>
      <c r="D62" s="59">
        <v>11</v>
      </c>
      <c r="E62" s="52">
        <v>1994.875</v>
      </c>
      <c r="F62" s="53">
        <v>671.90054416228395</v>
      </c>
      <c r="G62" s="54">
        <f t="shared" si="2"/>
        <v>1.0872988058099509</v>
      </c>
      <c r="H62" s="54">
        <v>12.8</v>
      </c>
      <c r="I62" s="53">
        <v>5710.6666666666697</v>
      </c>
      <c r="J62" s="53">
        <v>507.433333333333</v>
      </c>
      <c r="K62" s="53">
        <v>849.76666666666699</v>
      </c>
      <c r="L62" s="53">
        <f t="shared" si="3"/>
        <v>4353.466666666669</v>
      </c>
      <c r="M62" s="52">
        <v>0.30599999999999999</v>
      </c>
      <c r="N62" s="53">
        <v>824.111943348777</v>
      </c>
      <c r="O62" s="53">
        <f t="shared" si="4"/>
        <v>818.50472734109383</v>
      </c>
      <c r="P62" s="53">
        <f t="shared" si="0"/>
        <v>5.6072160076831778</v>
      </c>
      <c r="Q62" s="53">
        <f t="shared" si="1"/>
        <v>31.440871356818477</v>
      </c>
    </row>
    <row r="63" spans="1:17" x14ac:dyDescent="0.25">
      <c r="A63" s="2"/>
      <c r="B63" s="2"/>
      <c r="C63" s="1"/>
      <c r="D63" s="59">
        <v>12</v>
      </c>
      <c r="E63" s="52">
        <v>1994.958333</v>
      </c>
      <c r="F63" s="53">
        <v>673.365005053647</v>
      </c>
      <c r="G63" s="54">
        <f t="shared" si="2"/>
        <v>1.4644608913630464</v>
      </c>
      <c r="H63" s="54">
        <v>14.5</v>
      </c>
      <c r="I63" s="53">
        <v>4149.3548387096798</v>
      </c>
      <c r="J63" s="53">
        <v>489.96774193548401</v>
      </c>
      <c r="K63" s="53">
        <v>689.74193548387098</v>
      </c>
      <c r="L63" s="53">
        <f t="shared" si="3"/>
        <v>2969.6451612903247</v>
      </c>
      <c r="M63" s="52">
        <v>1.6440000000000001</v>
      </c>
      <c r="N63" s="53">
        <v>854.61379006812103</v>
      </c>
      <c r="O63" s="53">
        <f t="shared" si="4"/>
        <v>850.2240921575974</v>
      </c>
      <c r="P63" s="53">
        <f t="shared" si="0"/>
        <v>4.3896979105236369</v>
      </c>
      <c r="Q63" s="53">
        <f t="shared" si="1"/>
        <v>19.269447745655583</v>
      </c>
    </row>
    <row r="64" spans="1:17" x14ac:dyDescent="0.25">
      <c r="A64" s="2"/>
      <c r="B64" s="2"/>
      <c r="C64" s="1"/>
      <c r="D64" s="59">
        <v>1</v>
      </c>
      <c r="E64" s="52">
        <v>1995.041667</v>
      </c>
      <c r="F64" s="53">
        <v>672.51761551319601</v>
      </c>
      <c r="G64" s="54">
        <f t="shared" si="2"/>
        <v>-0.84738954045099035</v>
      </c>
      <c r="H64" s="54">
        <v>16.100000000000001</v>
      </c>
      <c r="I64" s="53">
        <v>3092.7419354838698</v>
      </c>
      <c r="J64" s="53">
        <v>29.903225806451601</v>
      </c>
      <c r="K64" s="53">
        <v>219.38709677419399</v>
      </c>
      <c r="L64" s="53">
        <f t="shared" si="3"/>
        <v>2843.451612903224</v>
      </c>
      <c r="M64" s="52">
        <v>1.966</v>
      </c>
      <c r="N64" s="53">
        <v>917.47668465781101</v>
      </c>
      <c r="O64" s="53">
        <f t="shared" si="4"/>
        <v>868.64493148438464</v>
      </c>
      <c r="P64" s="53">
        <f t="shared" si="0"/>
        <v>48.831753173426364</v>
      </c>
      <c r="Q64" s="53">
        <f t="shared" si="1"/>
        <v>2384.5401179904356</v>
      </c>
    </row>
    <row r="65" spans="1:17" x14ac:dyDescent="0.25">
      <c r="A65" s="2"/>
      <c r="B65" s="2"/>
      <c r="C65" s="1"/>
      <c r="D65" s="59">
        <v>2</v>
      </c>
      <c r="E65" s="52">
        <v>1995.125</v>
      </c>
      <c r="F65" s="53">
        <v>666.302011602324</v>
      </c>
      <c r="G65" s="54">
        <f t="shared" si="2"/>
        <v>-6.2156039108720051</v>
      </c>
      <c r="H65" s="54">
        <v>1318</v>
      </c>
      <c r="I65" s="53">
        <v>8733.9285714285706</v>
      </c>
      <c r="J65" s="53">
        <v>275.92857142857099</v>
      </c>
      <c r="K65" s="53">
        <v>582.142857142857</v>
      </c>
      <c r="L65" s="53">
        <f t="shared" si="3"/>
        <v>7875.8571428571431</v>
      </c>
      <c r="M65" s="52">
        <v>0.59000000000000008</v>
      </c>
      <c r="N65" s="53">
        <v>763.474078504717</v>
      </c>
      <c r="O65" s="53">
        <f t="shared" si="4"/>
        <v>663.68225473899179</v>
      </c>
      <c r="P65" s="53">
        <f t="shared" si="0"/>
        <v>99.791823765725212</v>
      </c>
      <c r="Q65" s="53">
        <f t="shared" si="1"/>
        <v>9958.40809048956</v>
      </c>
    </row>
    <row r="66" spans="1:17" x14ac:dyDescent="0.25">
      <c r="A66" s="2"/>
      <c r="B66" s="2"/>
      <c r="C66" s="1"/>
      <c r="D66" s="59">
        <v>3</v>
      </c>
      <c r="E66" s="52">
        <v>1995.208333</v>
      </c>
      <c r="F66" s="53">
        <v>679.51820503682302</v>
      </c>
      <c r="G66" s="54">
        <f t="shared" si="2"/>
        <v>13.216193434499019</v>
      </c>
      <c r="H66" s="54">
        <v>1342</v>
      </c>
      <c r="I66" s="53">
        <v>11865.483870967701</v>
      </c>
      <c r="J66" s="53">
        <v>1020.51612903226</v>
      </c>
      <c r="K66" s="53">
        <v>1133.1935483871</v>
      </c>
      <c r="L66" s="53">
        <f t="shared" si="3"/>
        <v>9711.7741935483409</v>
      </c>
      <c r="M66" s="52">
        <v>0.434</v>
      </c>
      <c r="N66" s="53">
        <v>718.39690739431398</v>
      </c>
      <c r="O66" s="53">
        <f t="shared" si="4"/>
        <v>654.1807505560414</v>
      </c>
      <c r="P66" s="53">
        <f t="shared" si="0"/>
        <v>64.216156838272582</v>
      </c>
      <c r="Q66" s="53">
        <f t="shared" si="1"/>
        <v>4123.714799077622</v>
      </c>
    </row>
    <row r="67" spans="1:17" x14ac:dyDescent="0.25">
      <c r="A67" s="2"/>
      <c r="B67" s="2"/>
      <c r="C67" s="1"/>
      <c r="D67" s="59">
        <v>4</v>
      </c>
      <c r="E67" s="52">
        <v>1995.291667</v>
      </c>
      <c r="F67" s="53">
        <v>679.26428195102699</v>
      </c>
      <c r="G67" s="54">
        <f t="shared" si="2"/>
        <v>-0.25392308579603196</v>
      </c>
      <c r="H67" s="54">
        <v>17.3</v>
      </c>
      <c r="I67" s="53">
        <v>12503.333333333299</v>
      </c>
      <c r="J67" s="53">
        <v>1102</v>
      </c>
      <c r="K67" s="53">
        <v>1403.6666666666699</v>
      </c>
      <c r="L67" s="53">
        <f t="shared" si="3"/>
        <v>9997.6666666666297</v>
      </c>
      <c r="M67" s="52">
        <v>0.30199999999999999</v>
      </c>
      <c r="N67" s="53">
        <v>765.74146022685102</v>
      </c>
      <c r="O67" s="53">
        <f t="shared" si="4"/>
        <v>772.23739707825871</v>
      </c>
      <c r="P67" s="53">
        <f t="shared" si="0"/>
        <v>-6.4959368514076914</v>
      </c>
      <c r="Q67" s="53">
        <f t="shared" si="1"/>
        <v>42.197195577476471</v>
      </c>
    </row>
    <row r="68" spans="1:17" x14ac:dyDescent="0.25">
      <c r="A68" s="2"/>
      <c r="B68" s="2"/>
      <c r="C68" s="1"/>
      <c r="D68" s="59">
        <v>5</v>
      </c>
      <c r="E68" s="52">
        <v>1995.375</v>
      </c>
      <c r="F68" s="53">
        <v>676.13556372340099</v>
      </c>
      <c r="G68" s="54">
        <f t="shared" si="2"/>
        <v>-3.1287182276259955</v>
      </c>
      <c r="H68" s="54">
        <v>13.7</v>
      </c>
      <c r="I68" s="53">
        <v>10864.516129032299</v>
      </c>
      <c r="J68" s="53">
        <v>1220.3225806451601</v>
      </c>
      <c r="K68" s="53">
        <v>1549.6774193548399</v>
      </c>
      <c r="L68" s="53">
        <f t="shared" si="3"/>
        <v>8094.5161290322985</v>
      </c>
      <c r="M68" s="52">
        <v>2.6000000000000002E-2</v>
      </c>
      <c r="N68" s="53">
        <v>779.077718364666</v>
      </c>
      <c r="O68" s="53">
        <f t="shared" si="4"/>
        <v>781.47096936915852</v>
      </c>
      <c r="P68" s="53">
        <f t="shared" ref="P68:P131" si="5">N68-O68</f>
        <v>-2.3932510044925266</v>
      </c>
      <c r="Q68" s="53">
        <f t="shared" ref="Q68:Q131" si="6">P68^2</f>
        <v>5.7276503705044872</v>
      </c>
    </row>
    <row r="69" spans="1:17" x14ac:dyDescent="0.25">
      <c r="A69" s="2"/>
      <c r="B69" s="2"/>
      <c r="C69" s="1"/>
      <c r="D69" s="59">
        <v>6</v>
      </c>
      <c r="E69" s="52">
        <v>1995.458333</v>
      </c>
      <c r="F69" s="53">
        <v>674.11902033632498</v>
      </c>
      <c r="G69" s="54">
        <f t="shared" ref="G69:G132" si="7">(F69-F68)</f>
        <v>-2.0165433870760126</v>
      </c>
      <c r="H69" s="54">
        <v>10.8</v>
      </c>
      <c r="I69" s="53">
        <v>11827.666666666701</v>
      </c>
      <c r="J69" s="53">
        <v>1418.6666666666699</v>
      </c>
      <c r="K69" s="53">
        <v>1727.6666666666699</v>
      </c>
      <c r="L69" s="53">
        <f t="shared" ref="L69:L132" si="8">I69-J69-K69</f>
        <v>8681.3333333333612</v>
      </c>
      <c r="M69" s="52">
        <v>4.0000000000000001E-3</v>
      </c>
      <c r="N69" s="53">
        <v>775.03318187398304</v>
      </c>
      <c r="O69" s="53">
        <f t="shared" si="4"/>
        <v>775.43220218513682</v>
      </c>
      <c r="P69" s="53">
        <f t="shared" si="5"/>
        <v>-0.39902031115377667</v>
      </c>
      <c r="Q69" s="53">
        <f t="shared" si="6"/>
        <v>0.15921720871325676</v>
      </c>
    </row>
    <row r="70" spans="1:17" x14ac:dyDescent="0.25">
      <c r="A70" s="2"/>
      <c r="B70" s="2"/>
      <c r="C70" s="1"/>
      <c r="D70" s="59">
        <v>7</v>
      </c>
      <c r="E70" s="52">
        <v>1995.541667</v>
      </c>
      <c r="F70" s="53">
        <v>665.16882068856205</v>
      </c>
      <c r="G70" s="54">
        <f t="shared" si="7"/>
        <v>-8.9501996477629291</v>
      </c>
      <c r="H70" s="54">
        <v>8.5</v>
      </c>
      <c r="I70" s="53">
        <v>12108.7096774194</v>
      </c>
      <c r="J70" s="53">
        <v>1528.0645161290299</v>
      </c>
      <c r="K70" s="53">
        <v>1800</v>
      </c>
      <c r="L70" s="53">
        <f t="shared" si="8"/>
        <v>8780.6451612903693</v>
      </c>
      <c r="M70" s="52">
        <v>2.1999999999999999E-2</v>
      </c>
      <c r="N70" s="53">
        <v>774.54006222490796</v>
      </c>
      <c r="O70" s="53">
        <f t="shared" ref="O70:O133" si="9">(IF(H70&gt;1000,$C$16,1)*$C$15*F70*L70+ $C$6*627*$C$5*(J70+K70) + $C$9*$C$8*($C$7-L70)+$C$12*IF(M70&gt;$C$10,$C$11*(M70-$C$10),0)) / ($C$4*L70+$C$5*(J70+K70)+$C$8*($C$7-L70)+IF(M70&gt;$C$10,$C$11*(M70-$C$10),0))  - $C$13*G70+IF(E70&lt;2008.3,$C$14,0)</f>
        <v>771.52338948323029</v>
      </c>
      <c r="P70" s="53">
        <f t="shared" si="5"/>
        <v>3.0166727416776666</v>
      </c>
      <c r="Q70" s="53">
        <f t="shared" si="6"/>
        <v>9.1003144303810508</v>
      </c>
    </row>
    <row r="71" spans="1:17" x14ac:dyDescent="0.25">
      <c r="A71" s="2"/>
      <c r="B71" s="2"/>
      <c r="C71" s="1"/>
      <c r="D71" s="59">
        <v>8</v>
      </c>
      <c r="E71" s="52">
        <v>1995.625</v>
      </c>
      <c r="F71" s="53">
        <v>660.46523300017998</v>
      </c>
      <c r="G71" s="54">
        <f t="shared" si="7"/>
        <v>-4.703587688382072</v>
      </c>
      <c r="H71" s="54">
        <v>8.35</v>
      </c>
      <c r="I71" s="53">
        <v>11489.032258064501</v>
      </c>
      <c r="J71" s="53">
        <v>1456.77419354839</v>
      </c>
      <c r="K71" s="53">
        <v>1738.0645161290299</v>
      </c>
      <c r="L71" s="53">
        <f t="shared" si="8"/>
        <v>8294.1935483870802</v>
      </c>
      <c r="M71" s="52">
        <v>7.1999999999999995E-2</v>
      </c>
      <c r="N71" s="53">
        <v>775.54248310737705</v>
      </c>
      <c r="O71" s="53">
        <f t="shared" si="9"/>
        <v>768.50721223547077</v>
      </c>
      <c r="P71" s="53">
        <f t="shared" si="5"/>
        <v>7.0352708719062775</v>
      </c>
      <c r="Q71" s="53">
        <f t="shared" si="6"/>
        <v>49.495036241092912</v>
      </c>
    </row>
    <row r="72" spans="1:17" x14ac:dyDescent="0.25">
      <c r="A72" s="2"/>
      <c r="B72" s="2"/>
      <c r="C72" s="1"/>
      <c r="D72" s="59">
        <v>9</v>
      </c>
      <c r="E72" s="52">
        <v>1995.708333</v>
      </c>
      <c r="F72" s="53">
        <v>660.57794026360705</v>
      </c>
      <c r="G72" s="54">
        <f t="shared" si="7"/>
        <v>0.11270726342706894</v>
      </c>
      <c r="H72" s="54">
        <v>25.7</v>
      </c>
      <c r="I72" s="53">
        <v>9624.6666666666697</v>
      </c>
      <c r="J72" s="53">
        <v>995</v>
      </c>
      <c r="K72" s="53">
        <v>1371.6666666666699</v>
      </c>
      <c r="L72" s="53">
        <f t="shared" si="8"/>
        <v>7258</v>
      </c>
      <c r="M72" s="52">
        <v>6.0000000000000001E-3</v>
      </c>
      <c r="N72" s="53">
        <v>779.39592117201903</v>
      </c>
      <c r="O72" s="53">
        <f t="shared" si="9"/>
        <v>773.78683686649219</v>
      </c>
      <c r="P72" s="53">
        <f t="shared" si="5"/>
        <v>5.6090843055268351</v>
      </c>
      <c r="Q72" s="53">
        <f t="shared" si="6"/>
        <v>31.461826746507459</v>
      </c>
    </row>
    <row r="73" spans="1:17" x14ac:dyDescent="0.25">
      <c r="A73" s="2"/>
      <c r="B73" s="2"/>
      <c r="C73" s="1"/>
      <c r="D73" s="59">
        <v>10</v>
      </c>
      <c r="E73" s="52">
        <v>1995.791667</v>
      </c>
      <c r="F73" s="53">
        <v>641.59873413524201</v>
      </c>
      <c r="G73" s="54">
        <f t="shared" si="7"/>
        <v>-18.979206128365036</v>
      </c>
      <c r="H73" s="54">
        <v>11.6</v>
      </c>
      <c r="I73" s="53">
        <v>7962.5806451612898</v>
      </c>
      <c r="J73" s="53">
        <v>663.70967741935499</v>
      </c>
      <c r="K73" s="53">
        <v>1001.16129032258</v>
      </c>
      <c r="L73" s="53">
        <f t="shared" si="8"/>
        <v>6297.7096774193542</v>
      </c>
      <c r="M73" s="52">
        <v>0</v>
      </c>
      <c r="N73" s="53">
        <v>783.42778089345995</v>
      </c>
      <c r="O73" s="53">
        <f t="shared" si="9"/>
        <v>778.86004605854168</v>
      </c>
      <c r="P73" s="53">
        <f t="shared" si="5"/>
        <v>4.5677348349182694</v>
      </c>
      <c r="Q73" s="53">
        <f t="shared" si="6"/>
        <v>20.864201522125828</v>
      </c>
    </row>
    <row r="74" spans="1:17" x14ac:dyDescent="0.25">
      <c r="A74" s="2"/>
      <c r="B74" s="2"/>
      <c r="C74" s="1"/>
      <c r="D74" s="59">
        <v>11</v>
      </c>
      <c r="E74" s="52">
        <v>1995.875</v>
      </c>
      <c r="F74" s="53">
        <v>648.28835430115601</v>
      </c>
      <c r="G74" s="54">
        <f t="shared" si="7"/>
        <v>6.6896201659139933</v>
      </c>
      <c r="H74" s="54">
        <v>12</v>
      </c>
      <c r="I74" s="53">
        <v>6111.6666666666697</v>
      </c>
      <c r="J74" s="53">
        <v>478.26666666666699</v>
      </c>
      <c r="K74" s="53">
        <v>781.96666666666704</v>
      </c>
      <c r="L74" s="53">
        <f t="shared" si="8"/>
        <v>4851.4333333333352</v>
      </c>
      <c r="M74" s="52">
        <v>0</v>
      </c>
      <c r="N74" s="53">
        <v>817.69779861990696</v>
      </c>
      <c r="O74" s="53">
        <f t="shared" si="9"/>
        <v>790.24735710125208</v>
      </c>
      <c r="P74" s="53">
        <f t="shared" si="5"/>
        <v>27.450441518654884</v>
      </c>
      <c r="Q74" s="53">
        <f t="shared" si="6"/>
        <v>753.52673956909189</v>
      </c>
    </row>
    <row r="75" spans="1:17" x14ac:dyDescent="0.25">
      <c r="A75" s="2"/>
      <c r="B75" s="2"/>
      <c r="C75" s="1"/>
      <c r="D75" s="59">
        <v>12</v>
      </c>
      <c r="E75" s="52">
        <v>1995.958333</v>
      </c>
      <c r="F75" s="53">
        <v>662.44406218846098</v>
      </c>
      <c r="G75" s="54">
        <f t="shared" si="7"/>
        <v>14.15570788730497</v>
      </c>
      <c r="H75" s="54">
        <v>12</v>
      </c>
      <c r="I75" s="53">
        <v>5222.2580645161297</v>
      </c>
      <c r="J75" s="53">
        <v>548.80645161290295</v>
      </c>
      <c r="K75" s="53">
        <v>931.61290322580601</v>
      </c>
      <c r="L75" s="53">
        <f t="shared" si="8"/>
        <v>3741.8387096774213</v>
      </c>
      <c r="M75" s="52">
        <v>1.6E-2</v>
      </c>
      <c r="N75" s="53">
        <v>853.57058677161604</v>
      </c>
      <c r="O75" s="53">
        <f t="shared" si="9"/>
        <v>815.34392122533222</v>
      </c>
      <c r="P75" s="53">
        <f t="shared" si="5"/>
        <v>38.226665546283812</v>
      </c>
      <c r="Q75" s="53">
        <f t="shared" si="6"/>
        <v>1461.2779587874418</v>
      </c>
    </row>
    <row r="76" spans="1:17" x14ac:dyDescent="0.25">
      <c r="A76" s="2"/>
      <c r="B76" s="2"/>
      <c r="C76" s="1"/>
      <c r="D76" s="59">
        <v>1</v>
      </c>
      <c r="E76" s="52">
        <v>1996.041667</v>
      </c>
      <c r="F76" s="53">
        <v>662.89080884297903</v>
      </c>
      <c r="G76" s="54">
        <f t="shared" si="7"/>
        <v>0.4467466545180514</v>
      </c>
      <c r="H76" s="54">
        <v>12.7</v>
      </c>
      <c r="I76" s="53">
        <v>5938.7096774193597</v>
      </c>
      <c r="J76" s="53">
        <v>377.96774193548401</v>
      </c>
      <c r="K76" s="53">
        <v>636.48387096774195</v>
      </c>
      <c r="L76" s="53">
        <f t="shared" si="8"/>
        <v>4924.2580645161343</v>
      </c>
      <c r="M76" s="52">
        <v>0.06</v>
      </c>
      <c r="N76" s="53">
        <v>820.20045269915897</v>
      </c>
      <c r="O76" s="53">
        <f t="shared" si="9"/>
        <v>804.63631431647809</v>
      </c>
      <c r="P76" s="53">
        <f t="shared" si="5"/>
        <v>15.564138382680881</v>
      </c>
      <c r="Q76" s="53">
        <f t="shared" si="6"/>
        <v>242.24240359524021</v>
      </c>
    </row>
    <row r="77" spans="1:17" x14ac:dyDescent="0.25">
      <c r="A77" s="2"/>
      <c r="B77" s="2"/>
      <c r="C77" s="1"/>
      <c r="D77" s="59">
        <v>2</v>
      </c>
      <c r="E77" s="52">
        <v>1996.125</v>
      </c>
      <c r="F77" s="53">
        <v>651.74222469144502</v>
      </c>
      <c r="G77" s="54">
        <f t="shared" si="7"/>
        <v>-11.14858415153401</v>
      </c>
      <c r="H77" s="54">
        <v>14</v>
      </c>
      <c r="I77" s="53">
        <v>8663.7931034482808</v>
      </c>
      <c r="J77" s="53">
        <v>730.68965517241395</v>
      </c>
      <c r="K77" s="53">
        <v>997.55172413793105</v>
      </c>
      <c r="L77" s="53">
        <f t="shared" si="8"/>
        <v>6935.5517241379357</v>
      </c>
      <c r="M77" s="52">
        <v>0.24199999999999999</v>
      </c>
      <c r="N77" s="53">
        <v>783.67927222313801</v>
      </c>
      <c r="O77" s="53">
        <f t="shared" si="9"/>
        <v>776.09526766471765</v>
      </c>
      <c r="P77" s="53">
        <f t="shared" si="5"/>
        <v>7.5840045584203608</v>
      </c>
      <c r="Q77" s="53">
        <f t="shared" si="6"/>
        <v>57.517125142140813</v>
      </c>
    </row>
    <row r="78" spans="1:17" x14ac:dyDescent="0.25">
      <c r="A78" s="2"/>
      <c r="B78" s="2"/>
      <c r="C78" s="1"/>
      <c r="D78" s="59">
        <v>3</v>
      </c>
      <c r="E78" s="52">
        <v>1996.208333</v>
      </c>
      <c r="F78" s="53">
        <v>657.26866240465699</v>
      </c>
      <c r="G78" s="54">
        <f t="shared" si="7"/>
        <v>5.5264377132119762</v>
      </c>
      <c r="H78" s="54">
        <v>12.4</v>
      </c>
      <c r="I78" s="53">
        <v>12690.967741935499</v>
      </c>
      <c r="J78" s="53">
        <v>1132.7419354838701</v>
      </c>
      <c r="K78" s="53">
        <v>1274.77419354839</v>
      </c>
      <c r="L78" s="53">
        <f t="shared" si="8"/>
        <v>10283.45161290324</v>
      </c>
      <c r="M78" s="52">
        <v>0.12600000000000003</v>
      </c>
      <c r="N78" s="53">
        <v>754.81942392849203</v>
      </c>
      <c r="O78" s="53">
        <f t="shared" si="9"/>
        <v>748.62222544881956</v>
      </c>
      <c r="P78" s="53">
        <f t="shared" si="5"/>
        <v>6.1971984796724655</v>
      </c>
      <c r="Q78" s="53">
        <f t="shared" si="6"/>
        <v>38.405268996454716</v>
      </c>
    </row>
    <row r="79" spans="1:17" x14ac:dyDescent="0.25">
      <c r="A79" s="2"/>
      <c r="B79" s="2"/>
      <c r="C79" s="1"/>
      <c r="D79" s="59">
        <v>4</v>
      </c>
      <c r="E79" s="52">
        <v>1996.291667</v>
      </c>
      <c r="F79" s="53">
        <v>656.93695435332404</v>
      </c>
      <c r="G79" s="54">
        <f t="shared" si="7"/>
        <v>-0.33170805133295289</v>
      </c>
      <c r="H79" s="54">
        <v>10.199999999999999</v>
      </c>
      <c r="I79" s="53">
        <v>14233.333333333299</v>
      </c>
      <c r="J79" s="53">
        <v>1128.8</v>
      </c>
      <c r="K79" s="53">
        <v>1643.6666666666699</v>
      </c>
      <c r="L79" s="53">
        <f t="shared" si="8"/>
        <v>11460.86666666663</v>
      </c>
      <c r="M79" s="52">
        <v>0</v>
      </c>
      <c r="N79" s="53">
        <v>752.43591487384504</v>
      </c>
      <c r="O79" s="53">
        <f t="shared" si="9"/>
        <v>746.38222481741832</v>
      </c>
      <c r="P79" s="53">
        <f t="shared" si="5"/>
        <v>6.0536900564267171</v>
      </c>
      <c r="Q79" s="53">
        <f t="shared" si="6"/>
        <v>36.647163299279711</v>
      </c>
    </row>
    <row r="80" spans="1:17" x14ac:dyDescent="0.25">
      <c r="A80" s="2"/>
      <c r="B80" s="2"/>
      <c r="C80" s="1"/>
      <c r="D80" s="59">
        <v>5</v>
      </c>
      <c r="E80" s="52">
        <v>1996.375</v>
      </c>
      <c r="F80" s="53">
        <v>667.18149961392999</v>
      </c>
      <c r="G80" s="54">
        <f t="shared" si="7"/>
        <v>10.244545260605946</v>
      </c>
      <c r="H80" s="54">
        <v>8.26</v>
      </c>
      <c r="I80" s="53">
        <v>13561.2903225806</v>
      </c>
      <c r="J80" s="53">
        <v>1315.8064516129</v>
      </c>
      <c r="K80" s="53">
        <v>1700.3225806451601</v>
      </c>
      <c r="L80" s="53">
        <f t="shared" si="8"/>
        <v>10545.16129032254</v>
      </c>
      <c r="M80" s="52">
        <v>0.09</v>
      </c>
      <c r="N80" s="53">
        <v>765.055637082629</v>
      </c>
      <c r="O80" s="53">
        <f t="shared" si="9"/>
        <v>753.60547495285789</v>
      </c>
      <c r="P80" s="53">
        <f t="shared" si="5"/>
        <v>11.450162129771115</v>
      </c>
      <c r="Q80" s="53">
        <f t="shared" si="6"/>
        <v>131.1062127980446</v>
      </c>
    </row>
    <row r="81" spans="1:17" x14ac:dyDescent="0.25">
      <c r="A81" s="2"/>
      <c r="B81" s="2"/>
      <c r="C81" s="1"/>
      <c r="D81" s="59">
        <v>6</v>
      </c>
      <c r="E81" s="52">
        <v>1996.458333</v>
      </c>
      <c r="F81" s="53">
        <v>640.25847894367598</v>
      </c>
      <c r="G81" s="54">
        <f t="shared" si="7"/>
        <v>-26.923020670254004</v>
      </c>
      <c r="H81" s="54">
        <v>5.97</v>
      </c>
      <c r="I81" s="53">
        <v>14103.333333333299</v>
      </c>
      <c r="J81" s="53">
        <v>1501.6666666666699</v>
      </c>
      <c r="K81" s="53">
        <v>1802.3333333333301</v>
      </c>
      <c r="L81" s="53">
        <f t="shared" si="8"/>
        <v>10799.333333333299</v>
      </c>
      <c r="M81" s="52">
        <v>0</v>
      </c>
      <c r="N81" s="53">
        <v>762.44818421910099</v>
      </c>
      <c r="O81" s="53">
        <f t="shared" si="9"/>
        <v>750.29716534175384</v>
      </c>
      <c r="P81" s="53">
        <f t="shared" si="5"/>
        <v>12.151018877347155</v>
      </c>
      <c r="Q81" s="53">
        <f t="shared" si="6"/>
        <v>147.64725975764694</v>
      </c>
    </row>
    <row r="82" spans="1:17" x14ac:dyDescent="0.25">
      <c r="A82" s="2"/>
      <c r="B82" s="2"/>
      <c r="C82" s="1"/>
      <c r="D82" s="59">
        <v>7</v>
      </c>
      <c r="E82" s="52">
        <v>1996.541667</v>
      </c>
      <c r="F82" s="53">
        <v>628.258338276122</v>
      </c>
      <c r="G82" s="54">
        <f t="shared" si="7"/>
        <v>-12.000140667553978</v>
      </c>
      <c r="H82" s="54">
        <v>4.46</v>
      </c>
      <c r="I82" s="53">
        <v>13512.9032258065</v>
      </c>
      <c r="J82" s="53">
        <v>1496.77419354839</v>
      </c>
      <c r="K82" s="53">
        <v>1847.0967741935499</v>
      </c>
      <c r="L82" s="53">
        <f t="shared" si="8"/>
        <v>10169.032258064561</v>
      </c>
      <c r="M82" s="52">
        <v>0.12000000000000002</v>
      </c>
      <c r="N82" s="53">
        <v>755.74127727807104</v>
      </c>
      <c r="O82" s="53">
        <f t="shared" si="9"/>
        <v>735.53925419678365</v>
      </c>
      <c r="P82" s="53">
        <f t="shared" si="5"/>
        <v>20.202023081287393</v>
      </c>
      <c r="Q82" s="53">
        <f t="shared" si="6"/>
        <v>408.12173657686861</v>
      </c>
    </row>
    <row r="83" spans="1:17" x14ac:dyDescent="0.25">
      <c r="A83" s="2"/>
      <c r="B83" s="2"/>
      <c r="C83" s="1"/>
      <c r="D83" s="59">
        <v>8</v>
      </c>
      <c r="E83" s="52">
        <v>1996.625</v>
      </c>
      <c r="F83" s="53">
        <v>620.14301004599395</v>
      </c>
      <c r="G83" s="54">
        <f t="shared" si="7"/>
        <v>-8.1153282301280569</v>
      </c>
      <c r="H83" s="54">
        <v>4.51</v>
      </c>
      <c r="I83" s="53">
        <v>10818.064516128999</v>
      </c>
      <c r="J83" s="53">
        <v>1351.61290322581</v>
      </c>
      <c r="K83" s="53">
        <v>1675.16129032258</v>
      </c>
      <c r="L83" s="53">
        <f t="shared" si="8"/>
        <v>7791.2903225806094</v>
      </c>
      <c r="M83" s="52">
        <v>0.02</v>
      </c>
      <c r="N83" s="53">
        <v>776.79966338426004</v>
      </c>
      <c r="O83" s="53">
        <f t="shared" si="9"/>
        <v>742.77022540786913</v>
      </c>
      <c r="P83" s="53">
        <f t="shared" si="5"/>
        <v>34.029437976390909</v>
      </c>
      <c r="Q83" s="53">
        <f t="shared" si="6"/>
        <v>1158.0026489890358</v>
      </c>
    </row>
    <row r="84" spans="1:17" x14ac:dyDescent="0.25">
      <c r="A84" s="2"/>
      <c r="B84" s="2"/>
      <c r="C84" s="1"/>
      <c r="D84" s="59">
        <v>9</v>
      </c>
      <c r="E84" s="52">
        <v>1996.708333</v>
      </c>
      <c r="F84" s="53">
        <v>624.24802838372796</v>
      </c>
      <c r="G84" s="54">
        <f t="shared" si="7"/>
        <v>4.105018337734009</v>
      </c>
      <c r="H84" s="54">
        <v>5.49</v>
      </c>
      <c r="I84" s="53">
        <v>9210.6666666666697</v>
      </c>
      <c r="J84" s="53">
        <v>919.93333333333305</v>
      </c>
      <c r="K84" s="53">
        <v>1292.9000000000001</v>
      </c>
      <c r="L84" s="53">
        <f t="shared" si="8"/>
        <v>6997.8333333333376</v>
      </c>
      <c r="M84" s="52">
        <v>0.58799999999999997</v>
      </c>
      <c r="N84" s="53">
        <v>780.28397275886005</v>
      </c>
      <c r="O84" s="53">
        <f t="shared" si="9"/>
        <v>745.32844620965864</v>
      </c>
      <c r="P84" s="53">
        <f t="shared" si="5"/>
        <v>34.955526549201409</v>
      </c>
      <c r="Q84" s="53">
        <f t="shared" si="6"/>
        <v>1221.8888363319245</v>
      </c>
    </row>
    <row r="85" spans="1:17" x14ac:dyDescent="0.25">
      <c r="A85" s="2"/>
      <c r="B85" s="2"/>
      <c r="C85" s="1"/>
      <c r="D85" s="59">
        <v>10</v>
      </c>
      <c r="E85" s="52">
        <v>1996.791667</v>
      </c>
      <c r="F85" s="53">
        <v>621.96490867933699</v>
      </c>
      <c r="G85" s="54">
        <f t="shared" si="7"/>
        <v>-2.2831197043909697</v>
      </c>
      <c r="H85" s="54">
        <v>7.2</v>
      </c>
      <c r="I85" s="53">
        <v>7492.9032258064499</v>
      </c>
      <c r="J85" s="53">
        <v>634.87096774193503</v>
      </c>
      <c r="K85" s="53">
        <v>1113.03225806452</v>
      </c>
      <c r="L85" s="53">
        <f t="shared" si="8"/>
        <v>5744.9999999999955</v>
      </c>
      <c r="M85" s="52">
        <v>0.03</v>
      </c>
      <c r="N85" s="53">
        <v>761.18697533060401</v>
      </c>
      <c r="O85" s="53">
        <f t="shared" si="9"/>
        <v>761.27719205482526</v>
      </c>
      <c r="P85" s="53">
        <f t="shared" si="5"/>
        <v>-9.0216724221249933E-2</v>
      </c>
      <c r="Q85" s="53">
        <f t="shared" si="6"/>
        <v>8.1390573292130647E-3</v>
      </c>
    </row>
    <row r="86" spans="1:17" x14ac:dyDescent="0.25">
      <c r="A86" s="2"/>
      <c r="B86" s="2"/>
      <c r="C86" s="1"/>
      <c r="D86" s="59">
        <v>11</v>
      </c>
      <c r="E86" s="52">
        <v>1996.875</v>
      </c>
      <c r="F86" s="53">
        <v>625.19981540542699</v>
      </c>
      <c r="G86" s="54">
        <f t="shared" si="7"/>
        <v>3.2349067260900028</v>
      </c>
      <c r="H86" s="54">
        <v>9.0299999999999994</v>
      </c>
      <c r="I86" s="53">
        <v>5461</v>
      </c>
      <c r="J86" s="53">
        <v>427.26666666666699</v>
      </c>
      <c r="K86" s="53">
        <v>821.1</v>
      </c>
      <c r="L86" s="53">
        <f t="shared" si="8"/>
        <v>4212.6333333333323</v>
      </c>
      <c r="M86" s="52">
        <v>0.28399999999999997</v>
      </c>
      <c r="N86" s="53">
        <v>795.57912475067803</v>
      </c>
      <c r="O86" s="53">
        <f t="shared" si="9"/>
        <v>786.99040393405153</v>
      </c>
      <c r="P86" s="53">
        <f t="shared" si="5"/>
        <v>8.5887208166265054</v>
      </c>
      <c r="Q86" s="53">
        <f t="shared" si="6"/>
        <v>73.766125265953463</v>
      </c>
    </row>
    <row r="87" spans="1:17" x14ac:dyDescent="0.25">
      <c r="A87" s="2"/>
      <c r="B87" s="2"/>
      <c r="C87" s="1"/>
      <c r="D87" s="59">
        <v>12</v>
      </c>
      <c r="E87" s="52">
        <v>1996.958333</v>
      </c>
      <c r="F87" s="53">
        <v>623.82416033827997</v>
      </c>
      <c r="G87" s="54">
        <f t="shared" si="7"/>
        <v>-1.3756550671470222</v>
      </c>
      <c r="H87" s="54">
        <v>9.86</v>
      </c>
      <c r="I87" s="53">
        <v>4987.0967741935501</v>
      </c>
      <c r="J87" s="53">
        <v>558.58064516129002</v>
      </c>
      <c r="K87" s="53">
        <v>936.87096774193503</v>
      </c>
      <c r="L87" s="53">
        <f t="shared" si="8"/>
        <v>3491.6451612903252</v>
      </c>
      <c r="M87" s="52">
        <v>2.1999999999999999E-2</v>
      </c>
      <c r="N87" s="53">
        <v>823.29329296980904</v>
      </c>
      <c r="O87" s="53">
        <f t="shared" si="9"/>
        <v>804.21835481651271</v>
      </c>
      <c r="P87" s="53">
        <f t="shared" si="5"/>
        <v>19.07493815329633</v>
      </c>
      <c r="Q87" s="53">
        <f t="shared" si="6"/>
        <v>363.85326555208002</v>
      </c>
    </row>
    <row r="88" spans="1:17" x14ac:dyDescent="0.25">
      <c r="A88" s="2"/>
      <c r="B88" s="2"/>
      <c r="C88" s="1"/>
      <c r="D88" s="59">
        <v>1</v>
      </c>
      <c r="E88" s="52">
        <v>1997.041667</v>
      </c>
      <c r="F88" s="53">
        <v>622.25333104031904</v>
      </c>
      <c r="G88" s="54">
        <f t="shared" si="7"/>
        <v>-1.5708292979609269</v>
      </c>
      <c r="H88" s="54">
        <v>10</v>
      </c>
      <c r="I88" s="53">
        <v>7876.4516129032299</v>
      </c>
      <c r="J88" s="53">
        <v>125.48387096774201</v>
      </c>
      <c r="K88" s="53">
        <v>531.41935483870998</v>
      </c>
      <c r="L88" s="53">
        <f t="shared" si="8"/>
        <v>7219.5483870967773</v>
      </c>
      <c r="M88" s="52">
        <v>1.1000000000000001</v>
      </c>
      <c r="N88" s="53">
        <v>746.22138552968602</v>
      </c>
      <c r="O88" s="53">
        <f t="shared" si="9"/>
        <v>741.93970387364436</v>
      </c>
      <c r="P88" s="53">
        <f t="shared" si="5"/>
        <v>4.2816816560416555</v>
      </c>
      <c r="Q88" s="53">
        <f t="shared" si="6"/>
        <v>18.332797803683615</v>
      </c>
    </row>
    <row r="89" spans="1:17" x14ac:dyDescent="0.25">
      <c r="A89" s="2"/>
      <c r="B89" s="2"/>
      <c r="C89" s="1"/>
      <c r="D89" s="59">
        <v>2</v>
      </c>
      <c r="E89" s="52">
        <v>1997.125</v>
      </c>
      <c r="F89" s="53">
        <v>620.397898775047</v>
      </c>
      <c r="G89" s="54">
        <f t="shared" si="7"/>
        <v>-1.855432265272043</v>
      </c>
      <c r="H89" s="54">
        <v>12.4</v>
      </c>
      <c r="I89" s="53">
        <v>13732.142857142901</v>
      </c>
      <c r="J89" s="53">
        <v>768.92857142857099</v>
      </c>
      <c r="K89" s="53">
        <v>1062.25</v>
      </c>
      <c r="L89" s="53">
        <f t="shared" si="8"/>
        <v>11900.96428571433</v>
      </c>
      <c r="M89" s="52">
        <v>0.14199999999999999</v>
      </c>
      <c r="N89" s="53">
        <v>686.38095689539296</v>
      </c>
      <c r="O89" s="53">
        <f t="shared" si="9"/>
        <v>710.35406697298583</v>
      </c>
      <c r="P89" s="53">
        <f t="shared" si="5"/>
        <v>-23.973110077592878</v>
      </c>
      <c r="Q89" s="53">
        <f t="shared" si="6"/>
        <v>574.71000679238523</v>
      </c>
    </row>
    <row r="90" spans="1:17" x14ac:dyDescent="0.25">
      <c r="A90" s="2"/>
      <c r="B90" s="2"/>
      <c r="C90" s="1"/>
      <c r="D90" s="59">
        <v>3</v>
      </c>
      <c r="E90" s="52">
        <v>1997.208333</v>
      </c>
      <c r="F90" s="53">
        <v>603.94242907683599</v>
      </c>
      <c r="G90" s="54">
        <f t="shared" si="7"/>
        <v>-16.455469698211004</v>
      </c>
      <c r="H90" s="54">
        <v>12.1</v>
      </c>
      <c r="I90" s="53">
        <v>13909.677419354801</v>
      </c>
      <c r="J90" s="53">
        <v>903.677419354839</v>
      </c>
      <c r="K90" s="53">
        <v>1225.0645161290299</v>
      </c>
      <c r="L90" s="53">
        <f t="shared" si="8"/>
        <v>11780.935483870931</v>
      </c>
      <c r="M90" s="52">
        <v>0</v>
      </c>
      <c r="N90" s="53">
        <v>689.70453229034104</v>
      </c>
      <c r="O90" s="53">
        <f t="shared" si="9"/>
        <v>704.73178000989583</v>
      </c>
      <c r="P90" s="53">
        <f t="shared" si="5"/>
        <v>-15.027247719554794</v>
      </c>
      <c r="Q90" s="53">
        <f t="shared" si="6"/>
        <v>225.81817402486473</v>
      </c>
    </row>
    <row r="91" spans="1:17" x14ac:dyDescent="0.25">
      <c r="A91" s="2"/>
      <c r="B91" s="2"/>
      <c r="C91" s="1"/>
      <c r="D91" s="59">
        <v>4</v>
      </c>
      <c r="E91" s="52">
        <v>1997.291667</v>
      </c>
      <c r="F91" s="53">
        <v>591.69697821517605</v>
      </c>
      <c r="G91" s="54">
        <f t="shared" si="7"/>
        <v>-12.245450861659947</v>
      </c>
      <c r="H91" s="54">
        <v>7.39</v>
      </c>
      <c r="I91" s="53">
        <v>14080</v>
      </c>
      <c r="J91" s="53">
        <v>995.8</v>
      </c>
      <c r="K91" s="53">
        <v>1417.7333333333299</v>
      </c>
      <c r="L91" s="53">
        <f t="shared" si="8"/>
        <v>11666.466666666671</v>
      </c>
      <c r="M91" s="52">
        <v>0.13999999999999999</v>
      </c>
      <c r="N91" s="53">
        <v>701.12341264068596</v>
      </c>
      <c r="O91" s="53">
        <f t="shared" si="9"/>
        <v>693.03292990582815</v>
      </c>
      <c r="P91" s="53">
        <f t="shared" si="5"/>
        <v>8.090482734857801</v>
      </c>
      <c r="Q91" s="53">
        <f t="shared" si="6"/>
        <v>65.455910883032161</v>
      </c>
    </row>
    <row r="92" spans="1:17" x14ac:dyDescent="0.25">
      <c r="A92" s="2"/>
      <c r="B92" s="2"/>
      <c r="C92" s="1"/>
      <c r="D92" s="59">
        <v>5</v>
      </c>
      <c r="E92" s="52">
        <v>1997.375</v>
      </c>
      <c r="F92" s="53">
        <v>597.849549262349</v>
      </c>
      <c r="G92" s="54">
        <f t="shared" si="7"/>
        <v>6.1525710471729553</v>
      </c>
      <c r="H92" s="54">
        <v>4.84</v>
      </c>
      <c r="I92" s="53">
        <v>13883.870967741899</v>
      </c>
      <c r="J92" s="53">
        <v>1233.03225806452</v>
      </c>
      <c r="K92" s="53">
        <v>1707.0967741935499</v>
      </c>
      <c r="L92" s="53">
        <f t="shared" si="8"/>
        <v>10943.741935483829</v>
      </c>
      <c r="M92" s="52">
        <v>0</v>
      </c>
      <c r="N92" s="53">
        <v>704.54249439700504</v>
      </c>
      <c r="O92" s="53">
        <f t="shared" si="9"/>
        <v>694.45035441075038</v>
      </c>
      <c r="P92" s="53">
        <f t="shared" si="5"/>
        <v>10.092139986254665</v>
      </c>
      <c r="Q92" s="53">
        <f t="shared" si="6"/>
        <v>101.85128950216031</v>
      </c>
    </row>
    <row r="93" spans="1:17" x14ac:dyDescent="0.25">
      <c r="A93" s="2"/>
      <c r="B93" s="2"/>
      <c r="C93" s="1"/>
      <c r="D93" s="59">
        <v>6</v>
      </c>
      <c r="E93" s="52">
        <v>1997.458333</v>
      </c>
      <c r="F93" s="53">
        <v>608.70212090078803</v>
      </c>
      <c r="G93" s="54">
        <f t="shared" si="7"/>
        <v>10.852571638439031</v>
      </c>
      <c r="H93" s="54">
        <v>3.59</v>
      </c>
      <c r="I93" s="53">
        <v>14050</v>
      </c>
      <c r="J93" s="53">
        <v>1284.6666666666699</v>
      </c>
      <c r="K93" s="53">
        <v>1803</v>
      </c>
      <c r="L93" s="53">
        <f t="shared" si="8"/>
        <v>10962.33333333333</v>
      </c>
      <c r="M93" s="52">
        <v>2.2499999999999999E-2</v>
      </c>
      <c r="N93" s="53">
        <v>700.539590973798</v>
      </c>
      <c r="O93" s="53">
        <f t="shared" si="9"/>
        <v>701.55674656501139</v>
      </c>
      <c r="P93" s="53">
        <f t="shared" si="5"/>
        <v>-1.0171555912133954</v>
      </c>
      <c r="Q93" s="53">
        <f t="shared" si="6"/>
        <v>1.0346054967366718</v>
      </c>
    </row>
    <row r="94" spans="1:17" x14ac:dyDescent="0.25">
      <c r="A94" s="2"/>
      <c r="B94" s="2"/>
      <c r="C94" s="1"/>
      <c r="D94" s="59">
        <v>7</v>
      </c>
      <c r="E94" s="52">
        <v>1997.541667</v>
      </c>
      <c r="F94" s="53">
        <v>598.89025036132898</v>
      </c>
      <c r="G94" s="54">
        <f t="shared" si="7"/>
        <v>-9.8118705394590506</v>
      </c>
      <c r="H94" s="54">
        <v>0.90600000000000003</v>
      </c>
      <c r="I94" s="53">
        <v>14770.967741935499</v>
      </c>
      <c r="J94" s="53">
        <v>1331.61290322581</v>
      </c>
      <c r="K94" s="53">
        <v>1763.8709677419399</v>
      </c>
      <c r="L94" s="53">
        <f t="shared" si="8"/>
        <v>11675.48387096775</v>
      </c>
      <c r="M94" s="52">
        <v>0.39200000000000002</v>
      </c>
      <c r="N94" s="53">
        <v>686.63085092024505</v>
      </c>
      <c r="O94" s="53">
        <f t="shared" si="9"/>
        <v>700.60845759834115</v>
      </c>
      <c r="P94" s="53">
        <f t="shared" si="5"/>
        <v>-13.977606678096095</v>
      </c>
      <c r="Q94" s="53">
        <f t="shared" si="6"/>
        <v>195.37348844755655</v>
      </c>
    </row>
    <row r="95" spans="1:17" x14ac:dyDescent="0.25">
      <c r="A95" s="2"/>
      <c r="B95" s="2"/>
      <c r="C95" s="1"/>
      <c r="D95" s="59">
        <v>8</v>
      </c>
      <c r="E95" s="52">
        <v>1997.625</v>
      </c>
      <c r="F95" s="53">
        <v>592.99779606861</v>
      </c>
      <c r="G95" s="54">
        <f t="shared" si="7"/>
        <v>-5.8924542927189805</v>
      </c>
      <c r="H95" s="54">
        <v>5.8000000000000003E-2</v>
      </c>
      <c r="I95" s="53">
        <v>16183.870967741899</v>
      </c>
      <c r="J95" s="53">
        <v>1194.96774193548</v>
      </c>
      <c r="K95" s="53">
        <v>1790</v>
      </c>
      <c r="L95" s="53">
        <f t="shared" si="8"/>
        <v>13198.90322580642</v>
      </c>
      <c r="M95" s="52">
        <v>0.20600000000000002</v>
      </c>
      <c r="N95" s="53">
        <v>662.31144874696497</v>
      </c>
      <c r="O95" s="53">
        <f t="shared" si="9"/>
        <v>685.48004168274326</v>
      </c>
      <c r="P95" s="53">
        <f t="shared" si="5"/>
        <v>-23.168592935778292</v>
      </c>
      <c r="Q95" s="53">
        <f t="shared" si="6"/>
        <v>536.78369862379577</v>
      </c>
    </row>
    <row r="96" spans="1:17" x14ac:dyDescent="0.25">
      <c r="A96" s="2"/>
      <c r="B96" s="2"/>
      <c r="C96" s="1"/>
      <c r="D96" s="59">
        <v>9</v>
      </c>
      <c r="E96" s="52">
        <v>1997.708333</v>
      </c>
      <c r="F96" s="53">
        <v>585.08004496236902</v>
      </c>
      <c r="G96" s="54">
        <f t="shared" si="7"/>
        <v>-7.9177511062409849</v>
      </c>
      <c r="H96" s="54">
        <v>0</v>
      </c>
      <c r="I96" s="53">
        <v>12480.333333333299</v>
      </c>
      <c r="J96" s="53">
        <v>844.1</v>
      </c>
      <c r="K96" s="53">
        <v>1248</v>
      </c>
      <c r="L96" s="53">
        <f t="shared" si="8"/>
        <v>10388.233333333299</v>
      </c>
      <c r="M96" s="52">
        <v>1.8</v>
      </c>
      <c r="N96" s="53">
        <v>677.47767892265597</v>
      </c>
      <c r="O96" s="53">
        <f t="shared" si="9"/>
        <v>690.9850657428284</v>
      </c>
      <c r="P96" s="53">
        <f t="shared" si="5"/>
        <v>-13.507386820172428</v>
      </c>
      <c r="Q96" s="53">
        <f t="shared" si="6"/>
        <v>182.44949870976782</v>
      </c>
    </row>
    <row r="97" spans="1:17" x14ac:dyDescent="0.25">
      <c r="A97" s="2"/>
      <c r="B97" s="2"/>
      <c r="C97" s="1"/>
      <c r="D97" s="59">
        <v>10</v>
      </c>
      <c r="E97" s="52">
        <v>1997.791667</v>
      </c>
      <c r="F97" s="53">
        <v>583.36541628005602</v>
      </c>
      <c r="G97" s="54">
        <f t="shared" si="7"/>
        <v>-1.7146286823129913</v>
      </c>
      <c r="H97" s="54">
        <v>6.36</v>
      </c>
      <c r="I97" s="53">
        <v>8208.7096774193506</v>
      </c>
      <c r="J97" s="53">
        <v>625.48387096774195</v>
      </c>
      <c r="K97" s="53">
        <v>1091.3548387096801</v>
      </c>
      <c r="L97" s="53">
        <f t="shared" si="8"/>
        <v>6491.8709677419283</v>
      </c>
      <c r="M97" s="52">
        <v>2.1999999999999999E-2</v>
      </c>
      <c r="N97" s="53">
        <v>729.50857892042598</v>
      </c>
      <c r="O97" s="53">
        <f t="shared" si="9"/>
        <v>720.71285681351821</v>
      </c>
      <c r="P97" s="53">
        <f t="shared" si="5"/>
        <v>8.7957221069077605</v>
      </c>
      <c r="Q97" s="53">
        <f t="shared" si="6"/>
        <v>77.364727381945897</v>
      </c>
    </row>
    <row r="98" spans="1:17" x14ac:dyDescent="0.25">
      <c r="A98" s="2"/>
      <c r="B98" s="2"/>
      <c r="C98" s="1"/>
      <c r="D98" s="59">
        <v>11</v>
      </c>
      <c r="E98" s="52">
        <v>1997.875</v>
      </c>
      <c r="F98" s="53">
        <v>580.57155029784803</v>
      </c>
      <c r="G98" s="54">
        <f t="shared" si="7"/>
        <v>-2.7938659822079899</v>
      </c>
      <c r="H98" s="54">
        <v>8.4700000000000006</v>
      </c>
      <c r="I98" s="53">
        <v>6491.3333333333303</v>
      </c>
      <c r="J98" s="53">
        <v>480.3</v>
      </c>
      <c r="K98" s="53">
        <v>831.4</v>
      </c>
      <c r="L98" s="53">
        <f t="shared" si="8"/>
        <v>5179.6333333333305</v>
      </c>
      <c r="M98" s="52">
        <v>0.156</v>
      </c>
      <c r="N98" s="53">
        <v>738.55241277858397</v>
      </c>
      <c r="O98" s="53">
        <f t="shared" si="9"/>
        <v>738.11870534319053</v>
      </c>
      <c r="P98" s="53">
        <f t="shared" si="5"/>
        <v>0.43370743539344403</v>
      </c>
      <c r="Q98" s="53">
        <f t="shared" si="6"/>
        <v>0.18810213951555843</v>
      </c>
    </row>
    <row r="99" spans="1:17" x14ac:dyDescent="0.25">
      <c r="A99" s="2"/>
      <c r="B99" s="2"/>
      <c r="C99" s="1"/>
      <c r="D99" s="59">
        <v>12</v>
      </c>
      <c r="E99" s="52">
        <v>1997.958333</v>
      </c>
      <c r="F99" s="53">
        <v>565.35675545598701</v>
      </c>
      <c r="G99" s="54">
        <f t="shared" si="7"/>
        <v>-15.214794841861021</v>
      </c>
      <c r="H99" s="54">
        <v>7.62</v>
      </c>
      <c r="I99" s="53">
        <v>4948.7096774193597</v>
      </c>
      <c r="J99" s="53">
        <v>426.77419354838702</v>
      </c>
      <c r="K99" s="53">
        <v>722.03225806451599</v>
      </c>
      <c r="L99" s="53">
        <f t="shared" si="8"/>
        <v>3799.9032258064562</v>
      </c>
      <c r="M99" s="52">
        <v>1.014</v>
      </c>
      <c r="N99" s="53">
        <v>777.94593240596703</v>
      </c>
      <c r="O99" s="53">
        <f t="shared" si="9"/>
        <v>765.05134786787664</v>
      </c>
      <c r="P99" s="53">
        <f t="shared" si="5"/>
        <v>12.894584538090385</v>
      </c>
      <c r="Q99" s="53">
        <f t="shared" si="6"/>
        <v>166.27031040995962</v>
      </c>
    </row>
    <row r="100" spans="1:17" x14ac:dyDescent="0.25">
      <c r="A100" s="2"/>
      <c r="B100" s="2"/>
      <c r="C100" s="1"/>
      <c r="D100" s="59">
        <v>1</v>
      </c>
      <c r="E100" s="52">
        <v>1998.041667</v>
      </c>
      <c r="F100" s="53">
        <v>574.02067050119297</v>
      </c>
      <c r="G100" s="54">
        <f t="shared" si="7"/>
        <v>8.6639150452059539</v>
      </c>
      <c r="H100" s="54">
        <v>8.44</v>
      </c>
      <c r="I100" s="53">
        <v>16041.935483871001</v>
      </c>
      <c r="J100" s="53">
        <v>334.806451612903</v>
      </c>
      <c r="K100" s="53">
        <v>548.16129032258095</v>
      </c>
      <c r="L100" s="53">
        <f t="shared" si="8"/>
        <v>15158.967741935516</v>
      </c>
      <c r="M100" s="52">
        <v>0.30399999999999999</v>
      </c>
      <c r="N100" s="53">
        <v>652.328920078897</v>
      </c>
      <c r="O100" s="53">
        <f t="shared" si="9"/>
        <v>641.60991075432844</v>
      </c>
      <c r="P100" s="53">
        <f t="shared" si="5"/>
        <v>10.71900932456856</v>
      </c>
      <c r="Q100" s="53">
        <f t="shared" si="6"/>
        <v>114.89716090018774</v>
      </c>
    </row>
    <row r="101" spans="1:17" x14ac:dyDescent="0.25">
      <c r="A101" s="2"/>
      <c r="B101" s="2"/>
      <c r="C101" s="1"/>
      <c r="D101" s="59">
        <v>2</v>
      </c>
      <c r="E101" s="52">
        <v>1998.125</v>
      </c>
      <c r="F101" s="53">
        <v>577.82431845404096</v>
      </c>
      <c r="G101" s="54">
        <f t="shared" si="7"/>
        <v>3.8036479528479958</v>
      </c>
      <c r="H101" s="54">
        <v>11</v>
      </c>
      <c r="I101" s="53">
        <v>17564.285714285699</v>
      </c>
      <c r="J101" s="53">
        <v>287.607142857143</v>
      </c>
      <c r="K101" s="53">
        <v>461.46428571428601</v>
      </c>
      <c r="L101" s="53">
        <f t="shared" si="8"/>
        <v>16815.214285714272</v>
      </c>
      <c r="M101" s="52">
        <v>3.4979999999999998</v>
      </c>
      <c r="N101" s="53">
        <v>633.74213390374803</v>
      </c>
      <c r="O101" s="53">
        <f t="shared" si="9"/>
        <v>642.02341171962757</v>
      </c>
      <c r="P101" s="53">
        <f t="shared" si="5"/>
        <v>-8.2812778158795481</v>
      </c>
      <c r="Q101" s="53">
        <f t="shared" si="6"/>
        <v>68.57956226377874</v>
      </c>
    </row>
    <row r="102" spans="1:17" x14ac:dyDescent="0.25">
      <c r="A102" s="2"/>
      <c r="B102" s="2"/>
      <c r="C102" s="1"/>
      <c r="D102" s="59">
        <v>3</v>
      </c>
      <c r="E102" s="52">
        <v>1998.208333</v>
      </c>
      <c r="F102" s="53">
        <v>575.57427302709505</v>
      </c>
      <c r="G102" s="54">
        <f t="shared" si="7"/>
        <v>-2.2500454269459169</v>
      </c>
      <c r="H102" s="54">
        <v>7.87</v>
      </c>
      <c r="I102" s="53">
        <v>16338.7096774194</v>
      </c>
      <c r="J102" s="53">
        <v>848.54838709677404</v>
      </c>
      <c r="K102" s="53">
        <v>1141.5161290322601</v>
      </c>
      <c r="L102" s="53">
        <f t="shared" si="8"/>
        <v>14348.645161290366</v>
      </c>
      <c r="M102" s="52">
        <v>0.53599999999999992</v>
      </c>
      <c r="N102" s="53">
        <v>631.98284477639004</v>
      </c>
      <c r="O102" s="53">
        <f t="shared" si="9"/>
        <v>657.99486531950913</v>
      </c>
      <c r="P102" s="53">
        <f t="shared" si="5"/>
        <v>-26.012020543119093</v>
      </c>
      <c r="Q102" s="53">
        <f t="shared" si="6"/>
        <v>676.62521273564971</v>
      </c>
    </row>
    <row r="103" spans="1:17" x14ac:dyDescent="0.25">
      <c r="A103" s="2"/>
      <c r="B103" s="2"/>
      <c r="C103" s="1"/>
      <c r="D103" s="59">
        <v>4</v>
      </c>
      <c r="E103" s="52">
        <v>1998.291667</v>
      </c>
      <c r="F103" s="53">
        <v>578.16605388826304</v>
      </c>
      <c r="G103" s="54">
        <f t="shared" si="7"/>
        <v>2.5917808611679902</v>
      </c>
      <c r="H103" s="54">
        <v>18</v>
      </c>
      <c r="I103" s="53">
        <v>13900</v>
      </c>
      <c r="J103" s="53">
        <v>1037.7333333333299</v>
      </c>
      <c r="K103" s="53">
        <v>1571.3333333333301</v>
      </c>
      <c r="L103" s="53">
        <f t="shared" si="8"/>
        <v>11290.93333333334</v>
      </c>
      <c r="M103" s="52">
        <v>0.16200000000000001</v>
      </c>
      <c r="N103" s="53">
        <v>663.63822818988103</v>
      </c>
      <c r="O103" s="53">
        <f t="shared" si="9"/>
        <v>675.84826186986299</v>
      </c>
      <c r="P103" s="53">
        <f t="shared" si="5"/>
        <v>-12.210033679981962</v>
      </c>
      <c r="Q103" s="53">
        <f t="shared" si="6"/>
        <v>149.08492246629385</v>
      </c>
    </row>
    <row r="104" spans="1:17" x14ac:dyDescent="0.25">
      <c r="A104" s="2"/>
      <c r="B104" s="2"/>
      <c r="C104" s="1"/>
      <c r="D104" s="59">
        <v>5</v>
      </c>
      <c r="E104" s="52">
        <v>1998.375</v>
      </c>
      <c r="F104" s="53">
        <v>574.45762650105905</v>
      </c>
      <c r="G104" s="54">
        <f t="shared" si="7"/>
        <v>-3.708427387203983</v>
      </c>
      <c r="H104" s="54">
        <v>6.2</v>
      </c>
      <c r="I104" s="53">
        <v>14000</v>
      </c>
      <c r="J104" s="53">
        <v>1142.7419354838701</v>
      </c>
      <c r="K104" s="53">
        <v>1740.6451612903199</v>
      </c>
      <c r="L104" s="53">
        <f t="shared" si="8"/>
        <v>11116.61290322581</v>
      </c>
      <c r="M104" s="52">
        <v>0.03</v>
      </c>
      <c r="N104" s="53">
        <v>675.01275911186497</v>
      </c>
      <c r="O104" s="53">
        <f t="shared" si="9"/>
        <v>678.39387221405002</v>
      </c>
      <c r="P104" s="53">
        <f t="shared" si="5"/>
        <v>-3.3811131021850542</v>
      </c>
      <c r="Q104" s="53">
        <f t="shared" si="6"/>
        <v>11.43192580976744</v>
      </c>
    </row>
    <row r="105" spans="1:17" x14ac:dyDescent="0.25">
      <c r="A105" s="2"/>
      <c r="B105" s="2"/>
      <c r="C105" s="1"/>
      <c r="D105" s="59">
        <v>6</v>
      </c>
      <c r="E105" s="52">
        <v>1998.458333</v>
      </c>
      <c r="F105" s="53">
        <v>561.67124603112904</v>
      </c>
      <c r="G105" s="54">
        <f t="shared" si="7"/>
        <v>-12.786380469930009</v>
      </c>
      <c r="H105" s="54">
        <v>3.25</v>
      </c>
      <c r="I105" s="53">
        <v>14376.666666666701</v>
      </c>
      <c r="J105" s="53">
        <v>1161.6666666666699</v>
      </c>
      <c r="K105" s="53">
        <v>1868</v>
      </c>
      <c r="L105" s="53">
        <f t="shared" si="8"/>
        <v>11347.000000000031</v>
      </c>
      <c r="M105" s="52">
        <v>0</v>
      </c>
      <c r="N105" s="53">
        <v>672.37408240025104</v>
      </c>
      <c r="O105" s="53">
        <f t="shared" si="9"/>
        <v>671.59991631169157</v>
      </c>
      <c r="P105" s="53">
        <f t="shared" si="5"/>
        <v>0.77416608855946834</v>
      </c>
      <c r="Q105" s="53">
        <f t="shared" si="6"/>
        <v>0.59933313267546662</v>
      </c>
    </row>
    <row r="106" spans="1:17" x14ac:dyDescent="0.25">
      <c r="A106" s="2"/>
      <c r="B106" s="2"/>
      <c r="C106" s="1"/>
      <c r="D106" s="59">
        <v>7</v>
      </c>
      <c r="E106" s="52">
        <v>1998.541667</v>
      </c>
      <c r="F106" s="53">
        <v>564.16678947933099</v>
      </c>
      <c r="G106" s="54">
        <f t="shared" si="7"/>
        <v>2.4955434482019427</v>
      </c>
      <c r="H106" s="54">
        <v>3.93</v>
      </c>
      <c r="I106" s="53">
        <v>15151.6129032258</v>
      </c>
      <c r="J106" s="53">
        <v>1253.41935483871</v>
      </c>
      <c r="K106" s="53">
        <v>1916.1290322580601</v>
      </c>
      <c r="L106" s="53">
        <f t="shared" si="8"/>
        <v>11982.064516129029</v>
      </c>
      <c r="M106" s="52">
        <v>0.25800000000000001</v>
      </c>
      <c r="N106" s="53">
        <v>657.90820381198</v>
      </c>
      <c r="O106" s="53">
        <f t="shared" si="9"/>
        <v>662.32859402365511</v>
      </c>
      <c r="P106" s="53">
        <f t="shared" si="5"/>
        <v>-4.4203902116751124</v>
      </c>
      <c r="Q106" s="53">
        <f t="shared" si="6"/>
        <v>19.539849623473145</v>
      </c>
    </row>
    <row r="107" spans="1:17" x14ac:dyDescent="0.25">
      <c r="A107" s="2"/>
      <c r="B107" s="2"/>
      <c r="C107" s="1"/>
      <c r="D107" s="59">
        <v>8</v>
      </c>
      <c r="E107" s="52">
        <v>1998.625</v>
      </c>
      <c r="F107" s="53">
        <v>560.63101162448197</v>
      </c>
      <c r="G107" s="54">
        <f t="shared" si="7"/>
        <v>-3.535777854849016</v>
      </c>
      <c r="H107" s="54">
        <v>0.98699999999999999</v>
      </c>
      <c r="I107" s="53">
        <v>11837.7419354839</v>
      </c>
      <c r="J107" s="53">
        <v>1140.3225806451601</v>
      </c>
      <c r="K107" s="53">
        <v>1836.4516129032299</v>
      </c>
      <c r="L107" s="53">
        <f t="shared" si="8"/>
        <v>8860.9677419355103</v>
      </c>
      <c r="M107" s="52">
        <v>0.42200000000000004</v>
      </c>
      <c r="N107" s="53">
        <v>681.58152417336601</v>
      </c>
      <c r="O107" s="53">
        <f t="shared" si="9"/>
        <v>683.87183087264259</v>
      </c>
      <c r="P107" s="53">
        <f t="shared" si="5"/>
        <v>-2.2903066992765844</v>
      </c>
      <c r="Q107" s="53">
        <f t="shared" si="6"/>
        <v>5.2455047767512024</v>
      </c>
    </row>
    <row r="108" spans="1:17" x14ac:dyDescent="0.25">
      <c r="A108" s="2"/>
      <c r="B108" s="2"/>
      <c r="C108" s="1"/>
      <c r="D108" s="59">
        <v>9</v>
      </c>
      <c r="E108" s="52">
        <v>1998.708333</v>
      </c>
      <c r="F108" s="53">
        <v>559.06911259468802</v>
      </c>
      <c r="G108" s="54">
        <f t="shared" si="7"/>
        <v>-1.561899029793949</v>
      </c>
      <c r="H108" s="54">
        <v>0</v>
      </c>
      <c r="I108" s="53">
        <v>14014.666666666701</v>
      </c>
      <c r="J108" s="53">
        <v>724.7</v>
      </c>
      <c r="K108" s="53">
        <v>1319.2</v>
      </c>
      <c r="L108" s="53">
        <f t="shared" si="8"/>
        <v>11970.766666666699</v>
      </c>
      <c r="M108" s="52">
        <v>1.3340000000000001</v>
      </c>
      <c r="N108" s="53">
        <v>650.34706643616505</v>
      </c>
      <c r="O108" s="53">
        <f t="shared" si="9"/>
        <v>653.92955244541497</v>
      </c>
      <c r="P108" s="53">
        <f t="shared" si="5"/>
        <v>-3.5824860092499193</v>
      </c>
      <c r="Q108" s="53">
        <f t="shared" si="6"/>
        <v>12.834206006471414</v>
      </c>
    </row>
    <row r="109" spans="1:17" x14ac:dyDescent="0.25">
      <c r="A109" s="2"/>
      <c r="B109" s="2"/>
      <c r="C109" s="1"/>
      <c r="D109" s="59">
        <v>10</v>
      </c>
      <c r="E109" s="52">
        <v>1998.791667</v>
      </c>
      <c r="F109" s="53">
        <v>559.29609065406203</v>
      </c>
      <c r="G109" s="54">
        <f t="shared" si="7"/>
        <v>0.22697805937400517</v>
      </c>
      <c r="H109" s="54">
        <v>5.1999999999999998E-2</v>
      </c>
      <c r="I109" s="53">
        <v>10761.2903225806</v>
      </c>
      <c r="J109" s="53">
        <v>697.64516129032302</v>
      </c>
      <c r="K109" s="53">
        <v>1159.1290322580601</v>
      </c>
      <c r="L109" s="53">
        <f t="shared" si="8"/>
        <v>8904.5161290322158</v>
      </c>
      <c r="M109" s="52">
        <v>7.5999999999999984E-2</v>
      </c>
      <c r="N109" s="53">
        <v>667.48544860327399</v>
      </c>
      <c r="O109" s="53">
        <f t="shared" si="9"/>
        <v>674.0698831189726</v>
      </c>
      <c r="P109" s="53">
        <f t="shared" si="5"/>
        <v>-6.5844345156986037</v>
      </c>
      <c r="Q109" s="53">
        <f t="shared" si="6"/>
        <v>43.354777891523106</v>
      </c>
    </row>
    <row r="110" spans="1:17" x14ac:dyDescent="0.25">
      <c r="A110" s="2"/>
      <c r="B110" s="2"/>
      <c r="C110" s="1"/>
      <c r="D110" s="59">
        <v>11</v>
      </c>
      <c r="E110" s="52">
        <v>1998.875</v>
      </c>
      <c r="F110" s="53">
        <v>557.55802829752099</v>
      </c>
      <c r="G110" s="54">
        <f t="shared" si="7"/>
        <v>-1.738062356541036</v>
      </c>
      <c r="H110" s="54">
        <v>4.74</v>
      </c>
      <c r="I110" s="53">
        <v>11791</v>
      </c>
      <c r="J110" s="53">
        <v>424.36666666666702</v>
      </c>
      <c r="K110" s="53">
        <v>824</v>
      </c>
      <c r="L110" s="53">
        <f t="shared" si="8"/>
        <v>10542.633333333333</v>
      </c>
      <c r="M110" s="52">
        <v>0.18000000000000002</v>
      </c>
      <c r="N110" s="53">
        <v>661.23112922944995</v>
      </c>
      <c r="O110" s="53">
        <f t="shared" si="9"/>
        <v>656.69562849006036</v>
      </c>
      <c r="P110" s="53">
        <f t="shared" si="5"/>
        <v>4.5355007393895903</v>
      </c>
      <c r="Q110" s="53">
        <f t="shared" si="6"/>
        <v>20.570766957003521</v>
      </c>
    </row>
    <row r="111" spans="1:17" x14ac:dyDescent="0.25">
      <c r="A111" s="2"/>
      <c r="B111" s="2"/>
      <c r="C111" s="1"/>
      <c r="D111" s="59">
        <v>12</v>
      </c>
      <c r="E111" s="52">
        <v>1998.958333</v>
      </c>
      <c r="F111" s="53">
        <v>563.36655015604401</v>
      </c>
      <c r="G111" s="54">
        <f t="shared" si="7"/>
        <v>5.8085218585230223</v>
      </c>
      <c r="H111" s="54">
        <v>9.34</v>
      </c>
      <c r="I111" s="53">
        <v>16480.6451612903</v>
      </c>
      <c r="J111" s="53">
        <v>511.41935483870998</v>
      </c>
      <c r="K111" s="53">
        <v>778.90322580645204</v>
      </c>
      <c r="L111" s="53">
        <f t="shared" si="8"/>
        <v>15190.322580645137</v>
      </c>
      <c r="M111" s="52">
        <v>9.7500000000000003E-2</v>
      </c>
      <c r="N111" s="53">
        <v>630.14455567297296</v>
      </c>
      <c r="O111" s="53">
        <f t="shared" si="9"/>
        <v>634.57591149601467</v>
      </c>
      <c r="P111" s="53">
        <f t="shared" si="5"/>
        <v>-4.4313558230417129</v>
      </c>
      <c r="Q111" s="53">
        <f t="shared" si="6"/>
        <v>19.636914430405696</v>
      </c>
    </row>
    <row r="112" spans="1:17" x14ac:dyDescent="0.25">
      <c r="A112" s="2"/>
      <c r="B112" s="2"/>
      <c r="C112" s="1"/>
      <c r="D112" s="59">
        <v>1</v>
      </c>
      <c r="E112" s="52">
        <v>1999.041667</v>
      </c>
      <c r="F112" s="53">
        <v>560.29088097139697</v>
      </c>
      <c r="G112" s="54">
        <f t="shared" si="7"/>
        <v>-3.0756691846470403</v>
      </c>
      <c r="H112" s="54">
        <v>8.86</v>
      </c>
      <c r="I112" s="53">
        <v>9685.4838709677406</v>
      </c>
      <c r="J112" s="53">
        <v>370.87096774193498</v>
      </c>
      <c r="K112" s="53">
        <v>617.58064516129002</v>
      </c>
      <c r="L112" s="53">
        <f t="shared" si="8"/>
        <v>8697.0322580645152</v>
      </c>
      <c r="M112" s="52">
        <v>7.8E-2</v>
      </c>
      <c r="N112" s="53">
        <v>669.81638674470696</v>
      </c>
      <c r="O112" s="53">
        <f t="shared" si="9"/>
        <v>673.14856047192586</v>
      </c>
      <c r="P112" s="53">
        <f t="shared" si="5"/>
        <v>-3.3321737272189011</v>
      </c>
      <c r="Q112" s="53">
        <f t="shared" si="6"/>
        <v>11.103381748367903</v>
      </c>
    </row>
    <row r="113" spans="1:17" x14ac:dyDescent="0.25">
      <c r="A113" s="2"/>
      <c r="B113" s="2"/>
      <c r="C113" s="1"/>
      <c r="D113" s="59">
        <v>2</v>
      </c>
      <c r="E113" s="52">
        <v>1999.125</v>
      </c>
      <c r="F113" s="53">
        <v>547.39185011528104</v>
      </c>
      <c r="G113" s="54">
        <f t="shared" si="7"/>
        <v>-12.899030856115928</v>
      </c>
      <c r="H113" s="54">
        <v>10.9</v>
      </c>
      <c r="I113" s="53">
        <v>8587.8571428571395</v>
      </c>
      <c r="J113" s="53">
        <v>602.71428571428601</v>
      </c>
      <c r="K113" s="53">
        <v>1024.67857142857</v>
      </c>
      <c r="L113" s="53">
        <f t="shared" si="8"/>
        <v>6960.4642857142835</v>
      </c>
      <c r="M113" s="52">
        <v>0.42000000000000004</v>
      </c>
      <c r="N113" s="53">
        <v>693.60633036526997</v>
      </c>
      <c r="O113" s="53">
        <f t="shared" si="9"/>
        <v>690.99474670575978</v>
      </c>
      <c r="P113" s="53">
        <f t="shared" si="5"/>
        <v>2.6115836595101882</v>
      </c>
      <c r="Q113" s="53">
        <f t="shared" si="6"/>
        <v>6.8203692106206271</v>
      </c>
    </row>
    <row r="114" spans="1:17" x14ac:dyDescent="0.25">
      <c r="A114" s="2"/>
      <c r="B114" s="2"/>
      <c r="C114" s="1"/>
      <c r="D114" s="59">
        <v>3</v>
      </c>
      <c r="E114" s="52">
        <v>1999.208333</v>
      </c>
      <c r="F114" s="53">
        <v>550.62985888087803</v>
      </c>
      <c r="G114" s="54">
        <f t="shared" si="7"/>
        <v>3.2380087655969874</v>
      </c>
      <c r="H114" s="54">
        <v>12.4</v>
      </c>
      <c r="I114" s="53">
        <v>11270</v>
      </c>
      <c r="J114" s="53">
        <v>955.322580645161</v>
      </c>
      <c r="K114" s="53">
        <v>1219.3548387096801</v>
      </c>
      <c r="L114" s="53">
        <f t="shared" si="8"/>
        <v>9095.3225806451592</v>
      </c>
      <c r="M114" s="52">
        <v>0</v>
      </c>
      <c r="N114" s="53">
        <v>678.46598034617205</v>
      </c>
      <c r="O114" s="53">
        <f t="shared" si="9"/>
        <v>665.20598036538092</v>
      </c>
      <c r="P114" s="53">
        <f t="shared" si="5"/>
        <v>13.259999980791122</v>
      </c>
      <c r="Q114" s="53">
        <f t="shared" si="6"/>
        <v>175.82759949058055</v>
      </c>
    </row>
    <row r="115" spans="1:17" x14ac:dyDescent="0.25">
      <c r="A115" s="2"/>
      <c r="B115" s="2"/>
      <c r="C115" s="1"/>
      <c r="D115" s="59">
        <v>4</v>
      </c>
      <c r="E115" s="52">
        <v>1999.291667</v>
      </c>
      <c r="F115" s="53">
        <v>545.88805891259403</v>
      </c>
      <c r="G115" s="54">
        <f t="shared" si="7"/>
        <v>-4.7417999682839991</v>
      </c>
      <c r="H115" s="54">
        <v>9.39</v>
      </c>
      <c r="I115" s="53">
        <v>12337</v>
      </c>
      <c r="J115" s="53">
        <v>848.83333333333303</v>
      </c>
      <c r="K115" s="53">
        <v>1272.63333333333</v>
      </c>
      <c r="L115" s="53">
        <f t="shared" si="8"/>
        <v>10215.533333333338</v>
      </c>
      <c r="M115" s="52">
        <v>0.71400000000000008</v>
      </c>
      <c r="N115" s="53">
        <v>671.780426115757</v>
      </c>
      <c r="O115" s="53">
        <f t="shared" si="9"/>
        <v>655.87178690461849</v>
      </c>
      <c r="P115" s="53">
        <f t="shared" si="5"/>
        <v>15.908639211138507</v>
      </c>
      <c r="Q115" s="53">
        <f t="shared" si="6"/>
        <v>253.08480155017361</v>
      </c>
    </row>
    <row r="116" spans="1:17" x14ac:dyDescent="0.25">
      <c r="A116" s="2"/>
      <c r="B116" s="2"/>
      <c r="C116" s="1"/>
      <c r="D116" s="59">
        <v>5</v>
      </c>
      <c r="E116" s="52">
        <v>1999.375</v>
      </c>
      <c r="F116" s="53">
        <v>538.61264805642099</v>
      </c>
      <c r="G116" s="54">
        <f t="shared" si="7"/>
        <v>-7.2754108561730391</v>
      </c>
      <c r="H116" s="54">
        <v>5.82</v>
      </c>
      <c r="I116" s="53">
        <v>13432.2580645161</v>
      </c>
      <c r="J116" s="53">
        <v>1112.4838709677399</v>
      </c>
      <c r="K116" s="53">
        <v>1653.5483870967701</v>
      </c>
      <c r="L116" s="53">
        <f t="shared" si="8"/>
        <v>10666.225806451588</v>
      </c>
      <c r="M116" s="52">
        <v>1.2E-2</v>
      </c>
      <c r="N116" s="53">
        <v>667.792930198509</v>
      </c>
      <c r="O116" s="53">
        <f t="shared" si="9"/>
        <v>651.75079770958644</v>
      </c>
      <c r="P116" s="53">
        <f t="shared" si="5"/>
        <v>16.042132488922562</v>
      </c>
      <c r="Q116" s="53">
        <f t="shared" si="6"/>
        <v>257.3500147921448</v>
      </c>
    </row>
    <row r="117" spans="1:17" x14ac:dyDescent="0.25">
      <c r="A117" s="2"/>
      <c r="B117" s="2"/>
      <c r="C117" s="1"/>
      <c r="D117" s="59">
        <v>6</v>
      </c>
      <c r="E117" s="52">
        <v>1999.458333</v>
      </c>
      <c r="F117" s="53">
        <v>530.84299881532797</v>
      </c>
      <c r="G117" s="54">
        <f t="shared" si="7"/>
        <v>-7.7696492410930205</v>
      </c>
      <c r="H117" s="54">
        <v>2.15</v>
      </c>
      <c r="I117" s="53">
        <v>14061.333333333299</v>
      </c>
      <c r="J117" s="53">
        <v>1158.3333333333301</v>
      </c>
      <c r="K117" s="53">
        <v>1744.3333333333301</v>
      </c>
      <c r="L117" s="53">
        <f t="shared" si="8"/>
        <v>11158.666666666639</v>
      </c>
      <c r="M117" s="52">
        <v>0.16199999999999998</v>
      </c>
      <c r="N117" s="53">
        <v>663.74989999833394</v>
      </c>
      <c r="O117" s="53">
        <f t="shared" si="9"/>
        <v>642.67635043276528</v>
      </c>
      <c r="P117" s="53">
        <f t="shared" si="5"/>
        <v>21.073549565568669</v>
      </c>
      <c r="Q117" s="53">
        <f t="shared" si="6"/>
        <v>444.09449129247946</v>
      </c>
    </row>
    <row r="118" spans="1:17" x14ac:dyDescent="0.25">
      <c r="A118" s="2"/>
      <c r="B118" s="2"/>
      <c r="C118" s="1"/>
      <c r="D118" s="59">
        <v>7</v>
      </c>
      <c r="E118" s="52">
        <v>1999.541667</v>
      </c>
      <c r="F118" s="53">
        <v>536.21869764688802</v>
      </c>
      <c r="G118" s="54">
        <f t="shared" si="7"/>
        <v>5.3756988315600438</v>
      </c>
      <c r="H118" s="54">
        <v>0.33900000000000002</v>
      </c>
      <c r="I118" s="53">
        <v>13335.483870967701</v>
      </c>
      <c r="J118" s="53">
        <v>1071.22580645161</v>
      </c>
      <c r="K118" s="53">
        <v>1771.2903225806499</v>
      </c>
      <c r="L118" s="53">
        <f t="shared" si="8"/>
        <v>10492.967741935441</v>
      </c>
      <c r="M118" s="52">
        <v>0.64200000000000013</v>
      </c>
      <c r="N118" s="53">
        <v>663.34035349957799</v>
      </c>
      <c r="O118" s="53">
        <f t="shared" si="9"/>
        <v>644.5577909258642</v>
      </c>
      <c r="P118" s="53">
        <f t="shared" si="5"/>
        <v>18.78256257371379</v>
      </c>
      <c r="Q118" s="53">
        <f t="shared" si="6"/>
        <v>352.78465683547398</v>
      </c>
    </row>
    <row r="119" spans="1:17" x14ac:dyDescent="0.25">
      <c r="A119" s="2"/>
      <c r="B119" s="2"/>
      <c r="C119" s="1"/>
      <c r="D119" s="59">
        <v>8</v>
      </c>
      <c r="E119" s="52">
        <v>1999.625</v>
      </c>
      <c r="F119" s="53">
        <v>546.02855679610502</v>
      </c>
      <c r="G119" s="54">
        <f t="shared" si="7"/>
        <v>9.8098591492170044</v>
      </c>
      <c r="H119" s="54">
        <v>0</v>
      </c>
      <c r="I119" s="53">
        <v>11336.774193548399</v>
      </c>
      <c r="J119" s="53">
        <v>1101.1935483871</v>
      </c>
      <c r="K119" s="53">
        <v>1796.4516129032299</v>
      </c>
      <c r="L119" s="53">
        <f t="shared" si="8"/>
        <v>8439.129032258068</v>
      </c>
      <c r="M119" s="52">
        <v>0.188</v>
      </c>
      <c r="N119" s="53">
        <v>677.95438111218004</v>
      </c>
      <c r="O119" s="53">
        <f t="shared" si="9"/>
        <v>668.38584535315181</v>
      </c>
      <c r="P119" s="53">
        <f t="shared" si="5"/>
        <v>9.5685357590282365</v>
      </c>
      <c r="Q119" s="53">
        <f t="shared" si="6"/>
        <v>91.556876571802064</v>
      </c>
    </row>
    <row r="120" spans="1:17" x14ac:dyDescent="0.25">
      <c r="A120" s="2"/>
      <c r="B120" s="2"/>
      <c r="C120" s="1"/>
      <c r="D120" s="59">
        <v>9</v>
      </c>
      <c r="E120" s="52">
        <v>1999.708333</v>
      </c>
      <c r="F120" s="53">
        <v>539.52865313401503</v>
      </c>
      <c r="G120" s="54">
        <f t="shared" si="7"/>
        <v>-6.4999036620899915</v>
      </c>
      <c r="H120" s="54">
        <v>0</v>
      </c>
      <c r="I120" s="53">
        <v>13378.666666666701</v>
      </c>
      <c r="J120" s="53">
        <v>786.56666666666695</v>
      </c>
      <c r="K120" s="53">
        <v>1403.2666666666701</v>
      </c>
      <c r="L120" s="53">
        <f t="shared" si="8"/>
        <v>11188.833333333363</v>
      </c>
      <c r="M120" s="52">
        <v>0.54600000000000004</v>
      </c>
      <c r="N120" s="53">
        <v>644.89727718669099</v>
      </c>
      <c r="O120" s="53">
        <f t="shared" si="9"/>
        <v>644.62718312008997</v>
      </c>
      <c r="P120" s="53">
        <f t="shared" si="5"/>
        <v>0.27009406660101831</v>
      </c>
      <c r="Q120" s="53">
        <f t="shared" si="6"/>
        <v>7.295080481307531E-2</v>
      </c>
    </row>
    <row r="121" spans="1:17" x14ac:dyDescent="0.25">
      <c r="A121" s="2"/>
      <c r="B121" s="2"/>
      <c r="C121" s="1"/>
      <c r="D121" s="59">
        <v>10</v>
      </c>
      <c r="E121" s="52">
        <v>1999.791667</v>
      </c>
      <c r="F121" s="53">
        <v>547.95651239435097</v>
      </c>
      <c r="G121" s="54">
        <f t="shared" si="7"/>
        <v>8.4278592603359357</v>
      </c>
      <c r="H121" s="54">
        <v>0</v>
      </c>
      <c r="I121" s="53">
        <v>13954.8387096774</v>
      </c>
      <c r="J121" s="53">
        <v>686.41935483870998</v>
      </c>
      <c r="K121" s="53">
        <v>1142.6774193548399</v>
      </c>
      <c r="L121" s="53">
        <f t="shared" si="8"/>
        <v>12125.741935483849</v>
      </c>
      <c r="M121" s="52">
        <v>0</v>
      </c>
      <c r="N121" s="53">
        <v>627.75376717315999</v>
      </c>
      <c r="O121" s="53">
        <f t="shared" si="9"/>
        <v>635.91113610144407</v>
      </c>
      <c r="P121" s="53">
        <f t="shared" si="5"/>
        <v>-8.157368928284086</v>
      </c>
      <c r="Q121" s="53">
        <f t="shared" si="6"/>
        <v>66.542667832134654</v>
      </c>
    </row>
    <row r="122" spans="1:17" x14ac:dyDescent="0.25">
      <c r="A122" s="2"/>
      <c r="B122" s="2"/>
      <c r="C122" s="1"/>
      <c r="D122" s="59">
        <v>11</v>
      </c>
      <c r="E122" s="52">
        <v>1999.875</v>
      </c>
      <c r="F122" s="53">
        <v>540.07145782198597</v>
      </c>
      <c r="G122" s="54">
        <f t="shared" si="7"/>
        <v>-7.885054572364993</v>
      </c>
      <c r="H122" s="54">
        <v>0.02</v>
      </c>
      <c r="I122" s="53">
        <v>10365</v>
      </c>
      <c r="J122" s="53">
        <v>482.9</v>
      </c>
      <c r="K122" s="53">
        <v>937.4</v>
      </c>
      <c r="L122" s="53">
        <f t="shared" si="8"/>
        <v>8944.7000000000007</v>
      </c>
      <c r="M122" s="52">
        <v>0</v>
      </c>
      <c r="N122" s="53">
        <v>669.09008550559304</v>
      </c>
      <c r="O122" s="53">
        <f t="shared" si="9"/>
        <v>658.23258978985211</v>
      </c>
      <c r="P122" s="53">
        <f t="shared" si="5"/>
        <v>10.857495715740924</v>
      </c>
      <c r="Q122" s="53">
        <f t="shared" si="6"/>
        <v>117.88521321733253</v>
      </c>
    </row>
    <row r="123" spans="1:17" x14ac:dyDescent="0.25">
      <c r="A123" s="2"/>
      <c r="B123" s="2"/>
      <c r="C123" s="1"/>
      <c r="D123" s="59">
        <v>12</v>
      </c>
      <c r="E123" s="52">
        <v>1999.958333</v>
      </c>
      <c r="F123" s="53">
        <v>539.30123385570698</v>
      </c>
      <c r="G123" s="54">
        <f t="shared" si="7"/>
        <v>-0.7702239662789907</v>
      </c>
      <c r="H123" s="54">
        <v>5.94</v>
      </c>
      <c r="I123" s="53">
        <v>6553.8709677419401</v>
      </c>
      <c r="J123" s="53">
        <v>518.48387096774195</v>
      </c>
      <c r="K123" s="53">
        <v>956.64516129032302</v>
      </c>
      <c r="L123" s="53">
        <f t="shared" si="8"/>
        <v>5078.7419354838757</v>
      </c>
      <c r="M123" s="52">
        <v>0</v>
      </c>
      <c r="N123" s="53">
        <v>712.82117797174999</v>
      </c>
      <c r="O123" s="53">
        <f t="shared" si="9"/>
        <v>708.3242036928832</v>
      </c>
      <c r="P123" s="53">
        <f t="shared" si="5"/>
        <v>4.4969742788667872</v>
      </c>
      <c r="Q123" s="53">
        <f t="shared" si="6"/>
        <v>20.222777664789461</v>
      </c>
    </row>
    <row r="124" spans="1:17" x14ac:dyDescent="0.25">
      <c r="A124" s="2"/>
      <c r="B124" s="2"/>
      <c r="C124" s="1"/>
      <c r="D124" s="59">
        <v>1</v>
      </c>
      <c r="E124" s="52">
        <v>2000.041667</v>
      </c>
      <c r="F124" s="53">
        <v>545.62190349298101</v>
      </c>
      <c r="G124" s="54">
        <f t="shared" si="7"/>
        <v>6.3206696372740225</v>
      </c>
      <c r="H124" s="54">
        <v>8.34</v>
      </c>
      <c r="I124" s="53">
        <v>6819.6774193548399</v>
      </c>
      <c r="J124" s="53">
        <v>376.90322580645199</v>
      </c>
      <c r="K124" s="53">
        <v>648.38709677419399</v>
      </c>
      <c r="L124" s="53">
        <f t="shared" si="8"/>
        <v>5794.3870967741941</v>
      </c>
      <c r="M124" s="52">
        <v>0</v>
      </c>
      <c r="N124" s="53">
        <v>698.74616733297205</v>
      </c>
      <c r="O124" s="53">
        <f t="shared" si="9"/>
        <v>692.89187263247413</v>
      </c>
      <c r="P124" s="53">
        <f t="shared" si="5"/>
        <v>5.8542947004979169</v>
      </c>
      <c r="Q124" s="53">
        <f t="shared" si="6"/>
        <v>34.272766440277998</v>
      </c>
    </row>
    <row r="125" spans="1:17" x14ac:dyDescent="0.25">
      <c r="A125" s="2"/>
      <c r="B125" s="2"/>
      <c r="C125" s="1"/>
      <c r="D125" s="59">
        <v>2</v>
      </c>
      <c r="E125" s="52">
        <v>2000.125</v>
      </c>
      <c r="F125" s="53">
        <v>540.792538076146</v>
      </c>
      <c r="G125" s="54">
        <f t="shared" si="7"/>
        <v>-4.8293654168350031</v>
      </c>
      <c r="H125" s="54">
        <v>8.85</v>
      </c>
      <c r="I125" s="53">
        <v>9123.1034482758605</v>
      </c>
      <c r="J125" s="53">
        <v>657.27586206896501</v>
      </c>
      <c r="K125" s="53">
        <v>1070.3793103448299</v>
      </c>
      <c r="L125" s="53">
        <f t="shared" si="8"/>
        <v>7395.4482758620652</v>
      </c>
      <c r="M125" s="52">
        <v>0.27999999999999997</v>
      </c>
      <c r="N125" s="53">
        <v>667.87270197261398</v>
      </c>
      <c r="O125" s="53">
        <f t="shared" si="9"/>
        <v>676.21463060634812</v>
      </c>
      <c r="P125" s="53">
        <f t="shared" si="5"/>
        <v>-8.3419286337341418</v>
      </c>
      <c r="Q125" s="53">
        <f t="shared" si="6"/>
        <v>69.587773330313567</v>
      </c>
    </row>
    <row r="126" spans="1:17" x14ac:dyDescent="0.25">
      <c r="A126" s="2"/>
      <c r="B126" s="2"/>
      <c r="C126" s="1"/>
      <c r="D126" s="59">
        <v>3</v>
      </c>
      <c r="E126" s="52">
        <v>2000.208333</v>
      </c>
      <c r="F126" s="53">
        <v>541.26421544085895</v>
      </c>
      <c r="G126" s="54">
        <f t="shared" si="7"/>
        <v>0.47167736471294575</v>
      </c>
      <c r="H126" s="54">
        <v>8.65</v>
      </c>
      <c r="I126" s="53">
        <v>11593.870967741899</v>
      </c>
      <c r="J126" s="53">
        <v>849.80645161290295</v>
      </c>
      <c r="K126" s="53">
        <v>1280.2580645161299</v>
      </c>
      <c r="L126" s="53">
        <f t="shared" si="8"/>
        <v>9463.8064516128652</v>
      </c>
      <c r="M126" s="52">
        <v>0.41799999999999998</v>
      </c>
      <c r="N126" s="53">
        <v>648.55111556349198</v>
      </c>
      <c r="O126" s="53">
        <f t="shared" si="9"/>
        <v>655.13012306816938</v>
      </c>
      <c r="P126" s="53">
        <f t="shared" si="5"/>
        <v>-6.5790075046774064</v>
      </c>
      <c r="Q126" s="53">
        <f t="shared" si="6"/>
        <v>43.283339746601634</v>
      </c>
    </row>
    <row r="127" spans="1:17" x14ac:dyDescent="0.25">
      <c r="A127" s="2"/>
      <c r="B127" s="2"/>
      <c r="C127" s="1"/>
      <c r="D127" s="59">
        <v>4</v>
      </c>
      <c r="E127" s="52">
        <v>2000.291667</v>
      </c>
      <c r="F127" s="53">
        <v>546.72541907067603</v>
      </c>
      <c r="G127" s="54">
        <f t="shared" si="7"/>
        <v>5.4612036298170779</v>
      </c>
      <c r="H127" s="54">
        <v>5.54</v>
      </c>
      <c r="I127" s="53">
        <v>14613.333333333299</v>
      </c>
      <c r="J127" s="53">
        <v>971.83333333333303</v>
      </c>
      <c r="K127" s="53">
        <v>1671.3333333333301</v>
      </c>
      <c r="L127" s="53">
        <f t="shared" si="8"/>
        <v>11970.166666666637</v>
      </c>
      <c r="M127" s="52">
        <v>4.0000000000000001E-3</v>
      </c>
      <c r="N127" s="53">
        <v>627.16034971560202</v>
      </c>
      <c r="O127" s="53">
        <f t="shared" si="9"/>
        <v>642.4720889991512</v>
      </c>
      <c r="P127" s="53">
        <f t="shared" si="5"/>
        <v>-15.311739283549173</v>
      </c>
      <c r="Q127" s="53">
        <f t="shared" si="6"/>
        <v>234.44935988738294</v>
      </c>
    </row>
    <row r="128" spans="1:17" x14ac:dyDescent="0.25">
      <c r="A128" s="2"/>
      <c r="B128" s="2"/>
      <c r="C128" s="1"/>
      <c r="D128" s="59">
        <v>5</v>
      </c>
      <c r="E128" s="52">
        <v>2000.375</v>
      </c>
      <c r="F128" s="53">
        <v>537.76224663757398</v>
      </c>
      <c r="G128" s="54">
        <f t="shared" si="7"/>
        <v>-8.963172433102045</v>
      </c>
      <c r="H128" s="54">
        <v>1.7</v>
      </c>
      <c r="I128" s="53">
        <v>14174.1935483871</v>
      </c>
      <c r="J128" s="53">
        <v>1216.3548387096801</v>
      </c>
      <c r="K128" s="53">
        <v>1846.1290322580601</v>
      </c>
      <c r="L128" s="53">
        <f t="shared" si="8"/>
        <v>11111.70967741936</v>
      </c>
      <c r="M128" s="52">
        <v>0</v>
      </c>
      <c r="N128" s="53">
        <v>649.69689695294505</v>
      </c>
      <c r="O128" s="53">
        <f t="shared" si="9"/>
        <v>650.65861071543134</v>
      </c>
      <c r="P128" s="53">
        <f t="shared" si="5"/>
        <v>-0.96171376248628349</v>
      </c>
      <c r="Q128" s="53">
        <f t="shared" si="6"/>
        <v>0.92489336095552366</v>
      </c>
    </row>
    <row r="129" spans="1:17" x14ac:dyDescent="0.25">
      <c r="A129" s="2"/>
      <c r="B129" s="2"/>
      <c r="C129" s="1"/>
      <c r="D129" s="59">
        <v>6</v>
      </c>
      <c r="E129" s="52">
        <v>2000.458333</v>
      </c>
      <c r="F129" s="53">
        <v>543.20699196000498</v>
      </c>
      <c r="G129" s="54">
        <f t="shared" si="7"/>
        <v>5.4447453224310038</v>
      </c>
      <c r="H129" s="54">
        <v>0</v>
      </c>
      <c r="I129" s="53">
        <v>13803.333333333299</v>
      </c>
      <c r="J129" s="53">
        <v>1273</v>
      </c>
      <c r="K129" s="53">
        <v>1946.3333333333301</v>
      </c>
      <c r="L129" s="53">
        <f t="shared" si="8"/>
        <v>10583.999999999969</v>
      </c>
      <c r="M129" s="52">
        <v>0.22999999999999998</v>
      </c>
      <c r="N129" s="53">
        <v>660.85721929342196</v>
      </c>
      <c r="O129" s="53">
        <f t="shared" si="9"/>
        <v>652.10764218035263</v>
      </c>
      <c r="P129" s="53">
        <f t="shared" si="5"/>
        <v>8.7495771130693356</v>
      </c>
      <c r="Q129" s="53">
        <f t="shared" si="6"/>
        <v>76.555099657546734</v>
      </c>
    </row>
    <row r="130" spans="1:17" x14ac:dyDescent="0.25">
      <c r="A130" s="2"/>
      <c r="B130" s="2"/>
      <c r="C130" s="1"/>
      <c r="D130" s="59">
        <v>7</v>
      </c>
      <c r="E130" s="52">
        <v>2000.541667</v>
      </c>
      <c r="F130" s="53">
        <v>537.77677303200301</v>
      </c>
      <c r="G130" s="54">
        <f t="shared" si="7"/>
        <v>-5.4302189280019775</v>
      </c>
      <c r="H130" s="54">
        <v>0</v>
      </c>
      <c r="I130" s="53">
        <v>14209.677419354801</v>
      </c>
      <c r="J130" s="53">
        <v>1265.16129032258</v>
      </c>
      <c r="K130" s="53">
        <v>1926.77419354839</v>
      </c>
      <c r="L130" s="53">
        <f t="shared" si="8"/>
        <v>11017.741935483831</v>
      </c>
      <c r="M130" s="52">
        <v>0</v>
      </c>
      <c r="N130" s="53">
        <v>660.50692228446303</v>
      </c>
      <c r="O130" s="53">
        <f t="shared" si="9"/>
        <v>650.20054984499995</v>
      </c>
      <c r="P130" s="53">
        <f t="shared" si="5"/>
        <v>10.306372439463075</v>
      </c>
      <c r="Q130" s="53">
        <f t="shared" si="6"/>
        <v>106.22131286092406</v>
      </c>
    </row>
    <row r="131" spans="1:17" x14ac:dyDescent="0.25">
      <c r="A131" s="2"/>
      <c r="B131" s="2"/>
      <c r="C131" s="1"/>
      <c r="D131" s="59">
        <v>8</v>
      </c>
      <c r="E131" s="52">
        <v>2000.625</v>
      </c>
      <c r="F131" s="53">
        <v>541.32332474960401</v>
      </c>
      <c r="G131" s="54">
        <f t="shared" si="7"/>
        <v>3.5465517176010053</v>
      </c>
      <c r="H131" s="54">
        <v>0</v>
      </c>
      <c r="I131" s="53">
        <v>11441.2903225806</v>
      </c>
      <c r="J131" s="53">
        <v>1227.58064516129</v>
      </c>
      <c r="K131" s="53">
        <v>1771.61290322581</v>
      </c>
      <c r="L131" s="53">
        <f t="shared" si="8"/>
        <v>8442.0967741935001</v>
      </c>
      <c r="M131" s="52">
        <v>0.27399999999999997</v>
      </c>
      <c r="N131" s="53">
        <v>680.16617570262997</v>
      </c>
      <c r="O131" s="53">
        <f t="shared" si="9"/>
        <v>668.64846929974328</v>
      </c>
      <c r="P131" s="53">
        <f t="shared" si="5"/>
        <v>11.517706402886688</v>
      </c>
      <c r="Q131" s="53">
        <f t="shared" si="6"/>
        <v>132.65756078309701</v>
      </c>
    </row>
    <row r="132" spans="1:17" x14ac:dyDescent="0.25">
      <c r="A132" s="2"/>
      <c r="B132" s="2"/>
      <c r="C132" s="1"/>
      <c r="D132" s="59">
        <v>9</v>
      </c>
      <c r="E132" s="52">
        <v>2000.708333</v>
      </c>
      <c r="F132" s="53">
        <v>533.37805030197796</v>
      </c>
      <c r="G132" s="54">
        <f t="shared" si="7"/>
        <v>-7.9452744476260477</v>
      </c>
      <c r="H132" s="54">
        <v>0</v>
      </c>
      <c r="I132" s="53">
        <v>11233</v>
      </c>
      <c r="J132" s="53">
        <v>885.66666666666697</v>
      </c>
      <c r="K132" s="53">
        <v>1386</v>
      </c>
      <c r="L132" s="53">
        <f t="shared" si="8"/>
        <v>8961.3333333333321</v>
      </c>
      <c r="M132" s="52">
        <v>4.0000000000000001E-3</v>
      </c>
      <c r="N132" s="53">
        <v>672.21096161122102</v>
      </c>
      <c r="O132" s="53">
        <f t="shared" si="9"/>
        <v>658.54406806532802</v>
      </c>
      <c r="P132" s="53">
        <f t="shared" ref="P132:P195" si="10">N132-O132</f>
        <v>13.666893545893004</v>
      </c>
      <c r="Q132" s="53">
        <f t="shared" ref="Q132:Q195" si="11">P132^2</f>
        <v>186.78397919477183</v>
      </c>
    </row>
    <row r="133" spans="1:17" x14ac:dyDescent="0.25">
      <c r="A133" s="2"/>
      <c r="B133" s="2"/>
      <c r="C133" s="1"/>
      <c r="D133" s="59">
        <v>10</v>
      </c>
      <c r="E133" s="52">
        <v>2000.791667</v>
      </c>
      <c r="F133" s="53">
        <v>544.61557868598197</v>
      </c>
      <c r="G133" s="54">
        <f t="shared" ref="G133:G196" si="12">(F133-F132)</f>
        <v>11.237528384004008</v>
      </c>
      <c r="H133" s="54">
        <v>0</v>
      </c>
      <c r="I133" s="53">
        <v>9361.9354838709696</v>
      </c>
      <c r="J133" s="53">
        <v>593</v>
      </c>
      <c r="K133" s="53">
        <v>1094.4516129032299</v>
      </c>
      <c r="L133" s="53">
        <f t="shared" ref="L133:L196" si="13">I133-J133-K133</f>
        <v>7674.4838709677397</v>
      </c>
      <c r="M133" s="52">
        <v>0.45999999999999996</v>
      </c>
      <c r="N133" s="53">
        <v>666.47039903683799</v>
      </c>
      <c r="O133" s="53">
        <f t="shared" si="9"/>
        <v>666.98842740332429</v>
      </c>
      <c r="P133" s="53">
        <f t="shared" si="10"/>
        <v>-0.51802836648630546</v>
      </c>
      <c r="Q133" s="53">
        <f t="shared" si="11"/>
        <v>0.26835338848446999</v>
      </c>
    </row>
    <row r="134" spans="1:17" x14ac:dyDescent="0.25">
      <c r="A134" s="2"/>
      <c r="B134" s="2"/>
      <c r="C134" s="1"/>
      <c r="D134" s="59">
        <v>11</v>
      </c>
      <c r="E134" s="52">
        <v>2000.875</v>
      </c>
      <c r="F134" s="53">
        <v>548.16325314766198</v>
      </c>
      <c r="G134" s="54">
        <f t="shared" si="12"/>
        <v>3.5476744616800033</v>
      </c>
      <c r="H134" s="54">
        <v>3.22</v>
      </c>
      <c r="I134" s="53">
        <v>7436.6666666666697</v>
      </c>
      <c r="J134" s="53">
        <v>464.3</v>
      </c>
      <c r="K134" s="53">
        <v>812.03333333333296</v>
      </c>
      <c r="L134" s="53">
        <f t="shared" si="13"/>
        <v>6160.3333333333367</v>
      </c>
      <c r="M134" s="52">
        <v>0</v>
      </c>
      <c r="N134" s="53">
        <v>680.95971710623701</v>
      </c>
      <c r="O134" s="53">
        <f t="shared" ref="O134:O197" si="14">(IF(H134&gt;1000,$C$16,1)*$C$15*F134*L134+ $C$6*627*$C$5*(J134+K134) + $C$9*$C$8*($C$7-L134)+$C$12*IF(M134&gt;$C$10,$C$11*(M134-$C$10),0)) / ($C$4*L134+$C$5*(J134+K134)+$C$8*($C$7-L134)+IF(M134&gt;$C$10,$C$11*(M134-$C$10),0))  - $C$13*G134+IF(E134&lt;2008.3,$C$14,0)</f>
        <v>691.98595503286572</v>
      </c>
      <c r="P134" s="53">
        <f t="shared" si="10"/>
        <v>-11.02623792662871</v>
      </c>
      <c r="Q134" s="53">
        <f t="shared" si="11"/>
        <v>121.5779228146254</v>
      </c>
    </row>
    <row r="135" spans="1:17" x14ac:dyDescent="0.25">
      <c r="A135" s="2"/>
      <c r="B135" s="2"/>
      <c r="C135" s="1"/>
      <c r="D135" s="59">
        <v>12</v>
      </c>
      <c r="E135" s="52">
        <v>2000.958333</v>
      </c>
      <c r="F135" s="53">
        <v>555.97803475860496</v>
      </c>
      <c r="G135" s="54">
        <f t="shared" si="12"/>
        <v>7.8147816109429868</v>
      </c>
      <c r="H135" s="54">
        <v>6.85</v>
      </c>
      <c r="I135" s="53">
        <v>6706.4516129032299</v>
      </c>
      <c r="J135" s="53">
        <v>476.61290322580601</v>
      </c>
      <c r="K135" s="53">
        <v>787.35483870967698</v>
      </c>
      <c r="L135" s="53">
        <f t="shared" si="13"/>
        <v>5442.483870967747</v>
      </c>
      <c r="M135" s="52">
        <v>0</v>
      </c>
      <c r="N135" s="53">
        <v>681.69729456874097</v>
      </c>
      <c r="O135" s="53">
        <f t="shared" si="14"/>
        <v>708.15617024378867</v>
      </c>
      <c r="P135" s="53">
        <f t="shared" si="10"/>
        <v>-26.458875675047693</v>
      </c>
      <c r="Q135" s="53">
        <f t="shared" si="11"/>
        <v>700.0721019876305</v>
      </c>
    </row>
    <row r="136" spans="1:17" x14ac:dyDescent="0.25">
      <c r="A136" s="2"/>
      <c r="B136" s="2"/>
      <c r="C136" s="1"/>
      <c r="D136" s="59">
        <v>1</v>
      </c>
      <c r="E136" s="52">
        <v>2001.041667</v>
      </c>
      <c r="F136" s="53">
        <v>562.91374424019205</v>
      </c>
      <c r="G136" s="54">
        <f t="shared" si="12"/>
        <v>6.9357094815870823</v>
      </c>
      <c r="H136" s="54">
        <v>8.91</v>
      </c>
      <c r="I136" s="53">
        <v>5599.3548387096798</v>
      </c>
      <c r="J136" s="53">
        <v>170.306451612903</v>
      </c>
      <c r="K136" s="53">
        <v>328.193548387097</v>
      </c>
      <c r="L136" s="53">
        <f t="shared" si="13"/>
        <v>5100.8548387096798</v>
      </c>
      <c r="M136" s="52">
        <v>1.4259999999999999</v>
      </c>
      <c r="N136" s="53">
        <v>692.79437952928902</v>
      </c>
      <c r="O136" s="53">
        <f t="shared" si="14"/>
        <v>717.12274357961917</v>
      </c>
      <c r="P136" s="53">
        <f t="shared" si="10"/>
        <v>-24.328364050330151</v>
      </c>
      <c r="Q136" s="53">
        <f t="shared" si="11"/>
        <v>591.86929736539651</v>
      </c>
    </row>
    <row r="137" spans="1:17" x14ac:dyDescent="0.25">
      <c r="A137" s="2"/>
      <c r="B137" s="2"/>
      <c r="C137" s="1"/>
      <c r="D137" s="59">
        <v>2</v>
      </c>
      <c r="E137" s="52">
        <v>2001.125</v>
      </c>
      <c r="F137" s="53">
        <v>563.01317769037303</v>
      </c>
      <c r="G137" s="54">
        <f t="shared" si="12"/>
        <v>9.9433450180981708E-2</v>
      </c>
      <c r="H137" s="54">
        <v>8.35</v>
      </c>
      <c r="I137" s="53">
        <v>8504.6428571428605</v>
      </c>
      <c r="J137" s="53">
        <v>628.75</v>
      </c>
      <c r="K137" s="53">
        <v>1030.5</v>
      </c>
      <c r="L137" s="53">
        <f t="shared" si="13"/>
        <v>6845.3928571428605</v>
      </c>
      <c r="M137" s="52">
        <v>0.79</v>
      </c>
      <c r="N137" s="53">
        <v>650.52033422431703</v>
      </c>
      <c r="O137" s="53">
        <f t="shared" si="14"/>
        <v>698.3888412227185</v>
      </c>
      <c r="P137" s="53">
        <f t="shared" si="10"/>
        <v>-47.868506998401472</v>
      </c>
      <c r="Q137" s="53">
        <f t="shared" si="11"/>
        <v>2291.3939622560106</v>
      </c>
    </row>
    <row r="138" spans="1:17" x14ac:dyDescent="0.25">
      <c r="A138" s="2"/>
      <c r="B138" s="2"/>
      <c r="C138" s="1"/>
      <c r="D138" s="59">
        <v>3</v>
      </c>
      <c r="E138" s="52">
        <v>2001.208333</v>
      </c>
      <c r="F138" s="53">
        <v>561.79876230446996</v>
      </c>
      <c r="G138" s="54">
        <f t="shared" si="12"/>
        <v>-1.2144153859030666</v>
      </c>
      <c r="H138" s="54">
        <v>7.25</v>
      </c>
      <c r="I138" s="53">
        <v>10524.1935483871</v>
      </c>
      <c r="J138" s="53">
        <v>504.35483870967698</v>
      </c>
      <c r="K138" s="53">
        <v>750.77419354838696</v>
      </c>
      <c r="L138" s="53">
        <f t="shared" si="13"/>
        <v>9269.0645161290377</v>
      </c>
      <c r="M138" s="52">
        <v>1.246</v>
      </c>
      <c r="N138" s="53">
        <v>659.028075755602</v>
      </c>
      <c r="O138" s="53">
        <f t="shared" si="14"/>
        <v>670.16610669376905</v>
      </c>
      <c r="P138" s="53">
        <f t="shared" si="10"/>
        <v>-11.138030938167049</v>
      </c>
      <c r="Q138" s="53">
        <f t="shared" si="11"/>
        <v>124.05573317956635</v>
      </c>
    </row>
    <row r="139" spans="1:17" x14ac:dyDescent="0.25">
      <c r="A139" s="2"/>
      <c r="B139" s="2"/>
      <c r="C139" s="1"/>
      <c r="D139" s="59">
        <v>4</v>
      </c>
      <c r="E139" s="52">
        <v>2001.291667</v>
      </c>
      <c r="F139" s="53">
        <v>557.23802021478195</v>
      </c>
      <c r="G139" s="54">
        <f t="shared" si="12"/>
        <v>-4.5607420896880058</v>
      </c>
      <c r="H139" s="54">
        <v>3.44</v>
      </c>
      <c r="I139" s="53">
        <v>14090</v>
      </c>
      <c r="J139" s="53">
        <v>995.73333333333301</v>
      </c>
      <c r="K139" s="53">
        <v>1503</v>
      </c>
      <c r="L139" s="53">
        <f t="shared" si="13"/>
        <v>11591.266666666666</v>
      </c>
      <c r="M139" s="52">
        <v>0.08</v>
      </c>
      <c r="N139" s="53">
        <v>645.55331537321001</v>
      </c>
      <c r="O139" s="53">
        <f t="shared" si="14"/>
        <v>658.79570731295462</v>
      </c>
      <c r="P139" s="53">
        <f t="shared" si="10"/>
        <v>-13.242391939744607</v>
      </c>
      <c r="Q139" s="53">
        <f t="shared" si="11"/>
        <v>175.36094428581293</v>
      </c>
    </row>
    <row r="140" spans="1:17" x14ac:dyDescent="0.25">
      <c r="A140" s="2"/>
      <c r="B140" s="2"/>
      <c r="C140" s="1"/>
      <c r="D140" s="59">
        <v>5</v>
      </c>
      <c r="E140" s="52">
        <v>2001.375</v>
      </c>
      <c r="F140" s="53">
        <v>557.64158961292196</v>
      </c>
      <c r="G140" s="54">
        <f t="shared" si="12"/>
        <v>0.40356939814000725</v>
      </c>
      <c r="H140" s="54">
        <v>4.7E-2</v>
      </c>
      <c r="I140" s="53">
        <v>14067.7419354839</v>
      </c>
      <c r="J140" s="53">
        <v>1184.03225806452</v>
      </c>
      <c r="K140" s="53">
        <v>1740</v>
      </c>
      <c r="L140" s="53">
        <f t="shared" si="13"/>
        <v>11143.70967741938</v>
      </c>
      <c r="M140" s="52">
        <v>0</v>
      </c>
      <c r="N140" s="53">
        <v>666.86731510626498</v>
      </c>
      <c r="O140" s="53">
        <f t="shared" si="14"/>
        <v>661.62560719966166</v>
      </c>
      <c r="P140" s="53">
        <f t="shared" si="10"/>
        <v>5.2417079066033239</v>
      </c>
      <c r="Q140" s="53">
        <f t="shared" si="11"/>
        <v>27.475501778147798</v>
      </c>
    </row>
    <row r="141" spans="1:17" x14ac:dyDescent="0.25">
      <c r="A141" s="2"/>
      <c r="B141" s="2"/>
      <c r="C141" s="1"/>
      <c r="D141" s="59">
        <v>6</v>
      </c>
      <c r="E141" s="52">
        <v>2001.458333</v>
      </c>
      <c r="F141" s="53">
        <v>555.74646534570797</v>
      </c>
      <c r="G141" s="54">
        <f t="shared" si="12"/>
        <v>-1.895124267213987</v>
      </c>
      <c r="H141" s="54">
        <v>0</v>
      </c>
      <c r="I141" s="53">
        <v>14733.333333333299</v>
      </c>
      <c r="J141" s="53">
        <v>1258</v>
      </c>
      <c r="K141" s="53">
        <v>2081.3333333333298</v>
      </c>
      <c r="L141" s="53">
        <f t="shared" si="13"/>
        <v>11393.999999999969</v>
      </c>
      <c r="M141" s="52">
        <v>0</v>
      </c>
      <c r="N141" s="53">
        <v>674.50337496161603</v>
      </c>
      <c r="O141" s="53">
        <f t="shared" si="14"/>
        <v>661.8905414834386</v>
      </c>
      <c r="P141" s="53">
        <f t="shared" si="10"/>
        <v>12.612833478177436</v>
      </c>
      <c r="Q141" s="53">
        <f t="shared" si="11"/>
        <v>159.08356834823351</v>
      </c>
    </row>
    <row r="142" spans="1:17" x14ac:dyDescent="0.25">
      <c r="A142" s="2"/>
      <c r="B142" s="2"/>
      <c r="C142" s="1"/>
      <c r="D142" s="59">
        <v>7</v>
      </c>
      <c r="E142" s="52">
        <v>2001.541667</v>
      </c>
      <c r="F142" s="53">
        <v>557.42127138397302</v>
      </c>
      <c r="G142" s="54">
        <f t="shared" si="12"/>
        <v>1.6748060382650465</v>
      </c>
      <c r="H142" s="54">
        <v>0</v>
      </c>
      <c r="I142" s="53">
        <v>14974.1935483871</v>
      </c>
      <c r="J142" s="53">
        <v>1180.41935483871</v>
      </c>
      <c r="K142" s="53">
        <v>1938.38709677419</v>
      </c>
      <c r="L142" s="53">
        <f t="shared" si="13"/>
        <v>11855.3870967742</v>
      </c>
      <c r="M142" s="52">
        <v>0.39800000000000002</v>
      </c>
      <c r="N142" s="53">
        <v>672.03773945021601</v>
      </c>
      <c r="O142" s="53">
        <f t="shared" si="14"/>
        <v>657.38036668724203</v>
      </c>
      <c r="P142" s="53">
        <f t="shared" si="10"/>
        <v>14.657372762973978</v>
      </c>
      <c r="Q142" s="53">
        <f t="shared" si="11"/>
        <v>214.83857631277141</v>
      </c>
    </row>
    <row r="143" spans="1:17" x14ac:dyDescent="0.25">
      <c r="A143" s="2"/>
      <c r="B143" s="2"/>
      <c r="C143" s="1"/>
      <c r="D143" s="59">
        <v>8</v>
      </c>
      <c r="E143" s="52">
        <v>2001.625</v>
      </c>
      <c r="F143" s="53">
        <v>560.23968425413796</v>
      </c>
      <c r="G143" s="54">
        <f t="shared" si="12"/>
        <v>2.8184128701649342</v>
      </c>
      <c r="H143" s="54">
        <v>2.16</v>
      </c>
      <c r="I143" s="53">
        <v>12047.0967741935</v>
      </c>
      <c r="J143" s="53">
        <v>1169.03225806452</v>
      </c>
      <c r="K143" s="53">
        <v>1856.4516129032299</v>
      </c>
      <c r="L143" s="53">
        <f t="shared" si="13"/>
        <v>9021.6129032257486</v>
      </c>
      <c r="M143" s="52">
        <v>0.22999999999999998</v>
      </c>
      <c r="N143" s="53">
        <v>689.54726411732395</v>
      </c>
      <c r="O143" s="53">
        <f t="shared" si="14"/>
        <v>678.9208633814419</v>
      </c>
      <c r="P143" s="53">
        <f t="shared" si="10"/>
        <v>10.626400735882044</v>
      </c>
      <c r="Q143" s="53">
        <f t="shared" si="11"/>
        <v>112.92039259955443</v>
      </c>
    </row>
    <row r="144" spans="1:17" x14ac:dyDescent="0.25">
      <c r="A144" s="2"/>
      <c r="B144" s="2"/>
      <c r="C144" s="1"/>
      <c r="D144" s="59">
        <v>9</v>
      </c>
      <c r="E144" s="52">
        <v>2001.708333</v>
      </c>
      <c r="F144" s="53">
        <v>562.06795009272003</v>
      </c>
      <c r="G144" s="54">
        <f t="shared" si="12"/>
        <v>1.8282658385820696</v>
      </c>
      <c r="H144" s="54">
        <v>0.83299999999999996</v>
      </c>
      <c r="I144" s="53">
        <v>10837.333333333299</v>
      </c>
      <c r="J144" s="53">
        <v>888.86666666666702</v>
      </c>
      <c r="K144" s="53">
        <v>1509.36666666667</v>
      </c>
      <c r="L144" s="53">
        <f t="shared" si="13"/>
        <v>8439.0999999999622</v>
      </c>
      <c r="M144" s="52">
        <v>5.0000000000000001E-3</v>
      </c>
      <c r="N144" s="53">
        <v>696.20027254538604</v>
      </c>
      <c r="O144" s="53">
        <f t="shared" si="14"/>
        <v>682.9443378913079</v>
      </c>
      <c r="P144" s="53">
        <f t="shared" si="10"/>
        <v>13.255934654078146</v>
      </c>
      <c r="Q144" s="53">
        <f t="shared" si="11"/>
        <v>175.71980355318991</v>
      </c>
    </row>
    <row r="145" spans="1:17" x14ac:dyDescent="0.25">
      <c r="A145" s="2"/>
      <c r="B145" s="2"/>
      <c r="C145" s="1"/>
      <c r="D145" s="59">
        <v>10</v>
      </c>
      <c r="E145" s="52">
        <v>2001.791667</v>
      </c>
      <c r="F145" s="53">
        <v>558.37065601417601</v>
      </c>
      <c r="G145" s="54">
        <f t="shared" si="12"/>
        <v>-3.6972940785440187</v>
      </c>
      <c r="H145" s="54">
        <v>0</v>
      </c>
      <c r="I145" s="53">
        <v>8852.2580645161306</v>
      </c>
      <c r="J145" s="53">
        <v>631.322580645161</v>
      </c>
      <c r="K145" s="53">
        <v>1120</v>
      </c>
      <c r="L145" s="53">
        <f t="shared" si="13"/>
        <v>7100.9354838709696</v>
      </c>
      <c r="M145" s="52">
        <v>0</v>
      </c>
      <c r="N145" s="53">
        <v>696.21479459099396</v>
      </c>
      <c r="O145" s="53">
        <f t="shared" si="14"/>
        <v>693.9235774239919</v>
      </c>
      <c r="P145" s="53">
        <f t="shared" si="10"/>
        <v>2.2912171670020598</v>
      </c>
      <c r="Q145" s="53">
        <f t="shared" si="11"/>
        <v>5.2496761063649444</v>
      </c>
    </row>
    <row r="146" spans="1:17" x14ac:dyDescent="0.25">
      <c r="A146" s="2"/>
      <c r="B146" s="2"/>
      <c r="C146" s="1"/>
      <c r="D146" s="59">
        <v>11</v>
      </c>
      <c r="E146" s="52">
        <v>2001.875</v>
      </c>
      <c r="F146" s="53">
        <v>559.29437609954698</v>
      </c>
      <c r="G146" s="54">
        <f t="shared" si="12"/>
        <v>0.92372008537097372</v>
      </c>
      <c r="H146" s="54">
        <v>0.40200000000000002</v>
      </c>
      <c r="I146" s="53">
        <v>7357.3333333333303</v>
      </c>
      <c r="J146" s="53">
        <v>516.16666666666697</v>
      </c>
      <c r="K146" s="53">
        <v>904.2</v>
      </c>
      <c r="L146" s="53">
        <f t="shared" si="13"/>
        <v>5936.9666666666635</v>
      </c>
      <c r="M146" s="52">
        <v>4.5999999999999999E-2</v>
      </c>
      <c r="N146" s="53">
        <v>700.95733860816699</v>
      </c>
      <c r="O146" s="53">
        <f t="shared" si="14"/>
        <v>706.82570659837575</v>
      </c>
      <c r="P146" s="53">
        <f t="shared" si="10"/>
        <v>-5.8683679902087533</v>
      </c>
      <c r="Q146" s="53">
        <f t="shared" si="11"/>
        <v>34.437742868506724</v>
      </c>
    </row>
    <row r="147" spans="1:17" x14ac:dyDescent="0.25">
      <c r="A147" s="2"/>
      <c r="B147" s="2"/>
      <c r="C147" s="1"/>
      <c r="D147" s="59">
        <v>12</v>
      </c>
      <c r="E147" s="52">
        <v>2001.958333</v>
      </c>
      <c r="F147" s="53">
        <v>569.63486123304403</v>
      </c>
      <c r="G147" s="54">
        <f t="shared" si="12"/>
        <v>10.340485133497054</v>
      </c>
      <c r="H147" s="54">
        <v>4.57</v>
      </c>
      <c r="I147" s="53">
        <v>5970</v>
      </c>
      <c r="J147" s="53">
        <v>455.74193548387098</v>
      </c>
      <c r="K147" s="53">
        <v>895.29032258064501</v>
      </c>
      <c r="L147" s="53">
        <f t="shared" si="13"/>
        <v>4618.9677419354839</v>
      </c>
      <c r="M147" s="52">
        <v>0.11199999999999999</v>
      </c>
      <c r="N147" s="53">
        <v>728.95169243687496</v>
      </c>
      <c r="O147" s="53">
        <f t="shared" si="14"/>
        <v>734.05165831221461</v>
      </c>
      <c r="P147" s="53">
        <f t="shared" si="10"/>
        <v>-5.0999658753396488</v>
      </c>
      <c r="Q147" s="53">
        <f t="shared" si="11"/>
        <v>26.009651929628912</v>
      </c>
    </row>
    <row r="148" spans="1:17" x14ac:dyDescent="0.25">
      <c r="A148" s="2"/>
      <c r="B148" s="2"/>
      <c r="C148" s="1"/>
      <c r="D148" s="59">
        <v>1</v>
      </c>
      <c r="E148" s="52">
        <v>2002.041667</v>
      </c>
      <c r="F148" s="53">
        <v>570.22937165414305</v>
      </c>
      <c r="G148" s="54">
        <f t="shared" si="12"/>
        <v>0.59451042109901664</v>
      </c>
      <c r="H148" s="54">
        <v>6.77</v>
      </c>
      <c r="I148" s="53">
        <v>6477.7419354838703</v>
      </c>
      <c r="J148" s="53">
        <v>426.09677419354801</v>
      </c>
      <c r="K148" s="53">
        <v>701.41935483870998</v>
      </c>
      <c r="L148" s="53">
        <f t="shared" si="13"/>
        <v>5350.2258064516118</v>
      </c>
      <c r="M148" s="52">
        <v>6.0000000000000001E-3</v>
      </c>
      <c r="N148" s="53">
        <v>701.376143475356</v>
      </c>
      <c r="O148" s="53">
        <f t="shared" si="14"/>
        <v>724.42666336592811</v>
      </c>
      <c r="P148" s="53">
        <f t="shared" si="10"/>
        <v>-23.050519890572104</v>
      </c>
      <c r="Q148" s="53">
        <f t="shared" si="11"/>
        <v>531.32646722566017</v>
      </c>
    </row>
    <row r="149" spans="1:17" x14ac:dyDescent="0.25">
      <c r="A149" s="2"/>
      <c r="B149" s="2"/>
      <c r="C149" s="1"/>
      <c r="D149" s="59">
        <v>2</v>
      </c>
      <c r="E149" s="52">
        <v>2002.125</v>
      </c>
      <c r="F149" s="53">
        <v>577.15159613062497</v>
      </c>
      <c r="G149" s="54">
        <f t="shared" si="12"/>
        <v>6.9222244764819152</v>
      </c>
      <c r="H149" s="54">
        <v>6.69</v>
      </c>
      <c r="I149" s="53">
        <v>8977.8571428571395</v>
      </c>
      <c r="J149" s="53">
        <v>672.96428571428601</v>
      </c>
      <c r="K149" s="53">
        <v>1068.92857142857</v>
      </c>
      <c r="L149" s="53">
        <f t="shared" si="13"/>
        <v>7235.9642857142835</v>
      </c>
      <c r="M149" s="52">
        <v>0</v>
      </c>
      <c r="N149" s="53">
        <v>677.27780772928998</v>
      </c>
      <c r="O149" s="53">
        <f t="shared" si="14"/>
        <v>701.88718606634723</v>
      </c>
      <c r="P149" s="53">
        <f t="shared" si="10"/>
        <v>-24.609378337057251</v>
      </c>
      <c r="Q149" s="53">
        <f t="shared" si="11"/>
        <v>605.62150213642269</v>
      </c>
    </row>
    <row r="150" spans="1:17" x14ac:dyDescent="0.25">
      <c r="A150" s="2"/>
      <c r="B150" s="2"/>
      <c r="C150" s="1"/>
      <c r="D150" s="59">
        <v>3</v>
      </c>
      <c r="E150" s="52">
        <v>2002.208333</v>
      </c>
      <c r="F150" s="53">
        <v>569.99419946819501</v>
      </c>
      <c r="G150" s="54">
        <f t="shared" si="12"/>
        <v>-7.1573966624299601</v>
      </c>
      <c r="H150" s="54">
        <v>6.83</v>
      </c>
      <c r="I150" s="53">
        <v>11333.870967741899</v>
      </c>
      <c r="J150" s="53">
        <v>788.677419354839</v>
      </c>
      <c r="K150" s="53">
        <v>1225.8064516129</v>
      </c>
      <c r="L150" s="53">
        <f t="shared" si="13"/>
        <v>9319.3870967741605</v>
      </c>
      <c r="M150" s="52">
        <v>1.7999999999999999E-2</v>
      </c>
      <c r="N150" s="53">
        <v>681.74282804594702</v>
      </c>
      <c r="O150" s="53">
        <f t="shared" si="14"/>
        <v>684.75016161021847</v>
      </c>
      <c r="P150" s="53">
        <f t="shared" si="10"/>
        <v>-3.0073335642714483</v>
      </c>
      <c r="Q150" s="53">
        <f t="shared" si="11"/>
        <v>9.0440551667936138</v>
      </c>
    </row>
    <row r="151" spans="1:17" x14ac:dyDescent="0.25">
      <c r="A151" s="2"/>
      <c r="B151" s="2"/>
      <c r="C151" s="1"/>
      <c r="D151" s="59">
        <v>4</v>
      </c>
      <c r="E151" s="52">
        <v>2002.291667</v>
      </c>
      <c r="F151" s="53">
        <v>574.67859713022403</v>
      </c>
      <c r="G151" s="54">
        <f t="shared" si="12"/>
        <v>4.6843976620290277</v>
      </c>
      <c r="H151" s="54">
        <v>4.88</v>
      </c>
      <c r="I151" s="53">
        <v>13610</v>
      </c>
      <c r="J151" s="53">
        <v>1037.5999999999999</v>
      </c>
      <c r="K151" s="53">
        <v>1611.6666666666699</v>
      </c>
      <c r="L151" s="53">
        <f t="shared" si="13"/>
        <v>10960.73333333333</v>
      </c>
      <c r="M151" s="52">
        <v>8.0000000000000002E-3</v>
      </c>
      <c r="N151" s="53">
        <v>661.475133439508</v>
      </c>
      <c r="O151" s="53">
        <f t="shared" si="14"/>
        <v>673.84828012342155</v>
      </c>
      <c r="P151" s="53">
        <f t="shared" si="10"/>
        <v>-12.373146683913546</v>
      </c>
      <c r="Q151" s="53">
        <f t="shared" si="11"/>
        <v>153.0947588616408</v>
      </c>
    </row>
    <row r="152" spans="1:17" x14ac:dyDescent="0.25">
      <c r="A152" s="2"/>
      <c r="B152" s="2"/>
      <c r="C152" s="1"/>
      <c r="D152" s="59">
        <v>5</v>
      </c>
      <c r="E152" s="52">
        <v>2002.375</v>
      </c>
      <c r="F152" s="53">
        <v>577.56506785583304</v>
      </c>
      <c r="G152" s="54">
        <f t="shared" si="12"/>
        <v>2.8864707256090014</v>
      </c>
      <c r="H152" s="54">
        <v>1.81</v>
      </c>
      <c r="I152" s="53">
        <v>12826.129032258101</v>
      </c>
      <c r="J152" s="53">
        <v>1167.5483870967701</v>
      </c>
      <c r="K152" s="53">
        <v>1770</v>
      </c>
      <c r="L152" s="53">
        <f t="shared" si="13"/>
        <v>9888.5806451613316</v>
      </c>
      <c r="M152" s="52">
        <v>0</v>
      </c>
      <c r="N152" s="53">
        <v>686.49260733744495</v>
      </c>
      <c r="O152" s="53">
        <f t="shared" si="14"/>
        <v>685.85188748011865</v>
      </c>
      <c r="P152" s="53">
        <f t="shared" si="10"/>
        <v>0.6407198573263031</v>
      </c>
      <c r="Q152" s="53">
        <f t="shared" si="11"/>
        <v>0.41052193557223821</v>
      </c>
    </row>
    <row r="153" spans="1:17" x14ac:dyDescent="0.25">
      <c r="A153" s="2"/>
      <c r="B153" s="2"/>
      <c r="C153" s="1"/>
      <c r="D153" s="59">
        <v>6</v>
      </c>
      <c r="E153" s="52">
        <v>2002.458333</v>
      </c>
      <c r="F153" s="53">
        <v>579.81042984959799</v>
      </c>
      <c r="G153" s="54">
        <f t="shared" si="12"/>
        <v>2.2453619937649592</v>
      </c>
      <c r="H153" s="54">
        <v>1.4E-2</v>
      </c>
      <c r="I153" s="53">
        <v>13713.333333333299</v>
      </c>
      <c r="J153" s="53">
        <v>1212</v>
      </c>
      <c r="K153" s="53">
        <v>1902.3333333333301</v>
      </c>
      <c r="L153" s="53">
        <f t="shared" si="13"/>
        <v>10598.999999999969</v>
      </c>
      <c r="M153" s="52">
        <v>0</v>
      </c>
      <c r="N153" s="53">
        <v>696.79439754888699</v>
      </c>
      <c r="O153" s="53">
        <f t="shared" si="14"/>
        <v>684.01894302641551</v>
      </c>
      <c r="P153" s="53">
        <f t="shared" si="10"/>
        <v>12.775454522471478</v>
      </c>
      <c r="Q153" s="53">
        <f t="shared" si="11"/>
        <v>163.21223825573693</v>
      </c>
    </row>
    <row r="154" spans="1:17" x14ac:dyDescent="0.25">
      <c r="A154" s="2"/>
      <c r="B154" s="2"/>
      <c r="C154" s="1"/>
      <c r="D154" s="59">
        <v>7</v>
      </c>
      <c r="E154" s="52">
        <v>2002.541667</v>
      </c>
      <c r="F154" s="53">
        <v>585.17910393955106</v>
      </c>
      <c r="G154" s="54">
        <f t="shared" si="12"/>
        <v>5.3686740899530605</v>
      </c>
      <c r="H154" s="54">
        <v>0</v>
      </c>
      <c r="I154" s="53">
        <v>14438.7096774194</v>
      </c>
      <c r="J154" s="53">
        <v>1284.1935483871</v>
      </c>
      <c r="K154" s="53">
        <v>2080.6451612903202</v>
      </c>
      <c r="L154" s="53">
        <f t="shared" si="13"/>
        <v>11073.870967741979</v>
      </c>
      <c r="M154" s="52">
        <v>1.4000000000000002E-2</v>
      </c>
      <c r="N154" s="53">
        <v>691.91863891199898</v>
      </c>
      <c r="O154" s="53">
        <f t="shared" si="14"/>
        <v>684.9380659243194</v>
      </c>
      <c r="P154" s="53">
        <f t="shared" si="10"/>
        <v>6.9805729876795795</v>
      </c>
      <c r="Q154" s="53">
        <f t="shared" si="11"/>
        <v>48.728399236321813</v>
      </c>
    </row>
    <row r="155" spans="1:17" x14ac:dyDescent="0.25">
      <c r="A155" s="2"/>
      <c r="B155" s="2"/>
      <c r="C155" s="1"/>
      <c r="D155" s="59">
        <v>8</v>
      </c>
      <c r="E155" s="52">
        <v>2002.625</v>
      </c>
      <c r="F155" s="53">
        <v>588.25018431421699</v>
      </c>
      <c r="G155" s="54">
        <f t="shared" si="12"/>
        <v>3.0710803746659394</v>
      </c>
      <c r="H155" s="54">
        <v>0</v>
      </c>
      <c r="I155" s="53">
        <v>12118.064516128999</v>
      </c>
      <c r="J155" s="53">
        <v>1172.41935483871</v>
      </c>
      <c r="K155" s="53">
        <v>1978.38709677419</v>
      </c>
      <c r="L155" s="53">
        <f t="shared" si="13"/>
        <v>8967.2580645160997</v>
      </c>
      <c r="M155" s="52">
        <v>0</v>
      </c>
      <c r="N155" s="53">
        <v>708.27809916850094</v>
      </c>
      <c r="O155" s="53">
        <f t="shared" si="14"/>
        <v>702.31834065912437</v>
      </c>
      <c r="P155" s="53">
        <f t="shared" si="10"/>
        <v>5.9597585093765701</v>
      </c>
      <c r="Q155" s="53">
        <f t="shared" si="11"/>
        <v>35.518721490086435</v>
      </c>
    </row>
    <row r="156" spans="1:17" x14ac:dyDescent="0.25">
      <c r="A156" s="2"/>
      <c r="B156" s="2"/>
      <c r="C156" s="1"/>
      <c r="D156" s="59">
        <v>9</v>
      </c>
      <c r="E156" s="52">
        <v>2002.708333</v>
      </c>
      <c r="F156" s="53">
        <v>587.19390575473903</v>
      </c>
      <c r="G156" s="54">
        <f t="shared" si="12"/>
        <v>-1.0562785594779598</v>
      </c>
      <c r="H156" s="54">
        <v>1.72</v>
      </c>
      <c r="I156" s="53">
        <v>10428.666666666701</v>
      </c>
      <c r="J156" s="53">
        <v>789.73333333333301</v>
      </c>
      <c r="K156" s="53">
        <v>1320.7333333333299</v>
      </c>
      <c r="L156" s="53">
        <f t="shared" si="13"/>
        <v>8318.2000000000371</v>
      </c>
      <c r="M156" s="52">
        <v>0.16799999999999998</v>
      </c>
      <c r="N156" s="53">
        <v>704.81858148664503</v>
      </c>
      <c r="O156" s="53">
        <f t="shared" si="14"/>
        <v>705.1454723907317</v>
      </c>
      <c r="P156" s="53">
        <f t="shared" si="10"/>
        <v>-0.32689090408666743</v>
      </c>
      <c r="Q156" s="53">
        <f t="shared" si="11"/>
        <v>0.10685766317459881</v>
      </c>
    </row>
    <row r="157" spans="1:17" x14ac:dyDescent="0.25">
      <c r="A157" s="2"/>
      <c r="B157" s="2"/>
      <c r="C157" s="1"/>
      <c r="D157" s="59">
        <v>10</v>
      </c>
      <c r="E157" s="52">
        <v>2002.791667</v>
      </c>
      <c r="F157" s="53">
        <v>579.59742632818302</v>
      </c>
      <c r="G157" s="54">
        <f t="shared" si="12"/>
        <v>-7.5964794265560158</v>
      </c>
      <c r="H157" s="54">
        <v>0.43</v>
      </c>
      <c r="I157" s="53">
        <v>8764.5161290322594</v>
      </c>
      <c r="J157" s="53">
        <v>664.54838709677404</v>
      </c>
      <c r="K157" s="53">
        <v>1192.9354838709701</v>
      </c>
      <c r="L157" s="53">
        <f t="shared" si="13"/>
        <v>6907.0322580645152</v>
      </c>
      <c r="M157" s="52">
        <v>9.1999999999999998E-2</v>
      </c>
      <c r="N157" s="53">
        <v>708.99925817754797</v>
      </c>
      <c r="O157" s="53">
        <f t="shared" si="14"/>
        <v>716.2254713059923</v>
      </c>
      <c r="P157" s="53">
        <f t="shared" si="10"/>
        <v>-7.2262131284443285</v>
      </c>
      <c r="Q157" s="53">
        <f t="shared" si="11"/>
        <v>52.218156177701168</v>
      </c>
    </row>
    <row r="158" spans="1:17" x14ac:dyDescent="0.25">
      <c r="A158" s="2"/>
      <c r="B158" s="2"/>
      <c r="C158" s="1"/>
      <c r="D158" s="59">
        <v>11</v>
      </c>
      <c r="E158" s="52">
        <v>2002.875</v>
      </c>
      <c r="F158" s="53">
        <v>577.04781382421197</v>
      </c>
      <c r="G158" s="54">
        <f t="shared" si="12"/>
        <v>-2.5496125039710478</v>
      </c>
      <c r="H158" s="54">
        <v>1.24</v>
      </c>
      <c r="I158" s="53">
        <v>7048.6666666666697</v>
      </c>
      <c r="J158" s="53">
        <v>437.933333333333</v>
      </c>
      <c r="K158" s="53">
        <v>898.6</v>
      </c>
      <c r="L158" s="53">
        <f t="shared" si="13"/>
        <v>5712.1333333333359</v>
      </c>
      <c r="M158" s="52">
        <v>0.38400000000000001</v>
      </c>
      <c r="N158" s="53">
        <v>719.66310644456496</v>
      </c>
      <c r="O158" s="53">
        <f t="shared" si="14"/>
        <v>726.10555181799418</v>
      </c>
      <c r="P158" s="53">
        <f t="shared" si="10"/>
        <v>-6.4424453734292229</v>
      </c>
      <c r="Q158" s="53">
        <f t="shared" si="11"/>
        <v>41.505102389619601</v>
      </c>
    </row>
    <row r="159" spans="1:17" x14ac:dyDescent="0.25">
      <c r="A159" s="2"/>
      <c r="B159" s="2"/>
      <c r="C159" s="1"/>
      <c r="D159" s="59">
        <v>12</v>
      </c>
      <c r="E159" s="52">
        <v>2002.958333</v>
      </c>
      <c r="F159" s="53">
        <v>581.13223773631</v>
      </c>
      <c r="G159" s="54">
        <f t="shared" si="12"/>
        <v>4.0844239120980319</v>
      </c>
      <c r="H159" s="54">
        <v>4.3499999999999996</v>
      </c>
      <c r="I159" s="53">
        <v>5615.1612903225796</v>
      </c>
      <c r="J159" s="53">
        <v>346.806451612903</v>
      </c>
      <c r="K159" s="53">
        <v>779.54838709677404</v>
      </c>
      <c r="L159" s="53">
        <f t="shared" si="13"/>
        <v>4488.8064516129025</v>
      </c>
      <c r="M159" s="52">
        <v>4.2000000000000003E-2</v>
      </c>
      <c r="N159" s="53">
        <v>742.11353237863</v>
      </c>
      <c r="O159" s="53">
        <f t="shared" si="14"/>
        <v>748.38159625310539</v>
      </c>
      <c r="P159" s="53">
        <f t="shared" si="10"/>
        <v>-6.2680638744753878</v>
      </c>
      <c r="Q159" s="53">
        <f t="shared" si="11"/>
        <v>39.288624734503408</v>
      </c>
    </row>
    <row r="160" spans="1:17" x14ac:dyDescent="0.25">
      <c r="A160" s="2"/>
      <c r="B160" s="2"/>
      <c r="C160" s="1"/>
      <c r="D160" s="59">
        <v>1</v>
      </c>
      <c r="E160" s="52">
        <v>2003.041667</v>
      </c>
      <c r="F160" s="53">
        <v>594.59363164405704</v>
      </c>
      <c r="G160" s="54">
        <f t="shared" si="12"/>
        <v>13.461393907747038</v>
      </c>
      <c r="H160" s="54">
        <v>5.58</v>
      </c>
      <c r="I160" s="53">
        <v>6326.77419354839</v>
      </c>
      <c r="J160" s="53">
        <v>375.16129032258101</v>
      </c>
      <c r="K160" s="53">
        <v>588.96774193548401</v>
      </c>
      <c r="L160" s="53">
        <f t="shared" si="13"/>
        <v>5362.6451612903247</v>
      </c>
      <c r="M160" s="52">
        <v>0.34</v>
      </c>
      <c r="N160" s="53">
        <v>713.32844670064696</v>
      </c>
      <c r="O160" s="53">
        <f t="shared" si="14"/>
        <v>736.12760889975948</v>
      </c>
      <c r="P160" s="53">
        <f t="shared" si="10"/>
        <v>-22.799162199112516</v>
      </c>
      <c r="Q160" s="53">
        <f t="shared" si="11"/>
        <v>519.80179698144104</v>
      </c>
    </row>
    <row r="161" spans="1:17" x14ac:dyDescent="0.25">
      <c r="A161" s="2"/>
      <c r="B161" s="2"/>
      <c r="C161" s="1"/>
      <c r="D161" s="59">
        <v>2</v>
      </c>
      <c r="E161" s="52">
        <v>2003.125</v>
      </c>
      <c r="F161" s="53">
        <v>596.27405904466104</v>
      </c>
      <c r="G161" s="54">
        <f t="shared" si="12"/>
        <v>1.6804274006040032</v>
      </c>
      <c r="H161" s="54">
        <v>5.15</v>
      </c>
      <c r="I161" s="53">
        <v>6880.7142857142899</v>
      </c>
      <c r="J161" s="53">
        <v>374.107142857143</v>
      </c>
      <c r="K161" s="53">
        <v>746.357142857143</v>
      </c>
      <c r="L161" s="53">
        <f t="shared" si="13"/>
        <v>5760.2500000000036</v>
      </c>
      <c r="M161" s="52">
        <v>1.6419999999999999</v>
      </c>
      <c r="N161" s="53">
        <v>701.09034604441399</v>
      </c>
      <c r="O161" s="53">
        <f t="shared" si="14"/>
        <v>737.77611504811375</v>
      </c>
      <c r="P161" s="53">
        <f t="shared" si="10"/>
        <v>-36.685769003699761</v>
      </c>
      <c r="Q161" s="53">
        <f t="shared" si="11"/>
        <v>1345.8456473928181</v>
      </c>
    </row>
    <row r="162" spans="1:17" x14ac:dyDescent="0.25">
      <c r="A162" s="2"/>
      <c r="B162" s="2"/>
      <c r="C162" s="1"/>
      <c r="D162" s="59">
        <v>3</v>
      </c>
      <c r="E162" s="52">
        <v>2003.208333</v>
      </c>
      <c r="F162" s="53">
        <v>594.11069710882896</v>
      </c>
      <c r="G162" s="54">
        <f t="shared" si="12"/>
        <v>-2.1633619358320857</v>
      </c>
      <c r="H162" s="54">
        <v>5.93</v>
      </c>
      <c r="I162" s="53">
        <v>12359.677419354801</v>
      </c>
      <c r="J162" s="53">
        <v>739.80645161290295</v>
      </c>
      <c r="K162" s="53">
        <v>1189.8709677419399</v>
      </c>
      <c r="L162" s="53">
        <f t="shared" si="13"/>
        <v>10429.999999999958</v>
      </c>
      <c r="M162" s="52">
        <v>0.51600000000000001</v>
      </c>
      <c r="N162" s="53">
        <v>680.74158520743003</v>
      </c>
      <c r="O162" s="53">
        <f t="shared" si="14"/>
        <v>694.93170330190583</v>
      </c>
      <c r="P162" s="53">
        <f t="shared" si="10"/>
        <v>-14.190118094475793</v>
      </c>
      <c r="Q162" s="53">
        <f t="shared" si="11"/>
        <v>201.35945153516928</v>
      </c>
    </row>
    <row r="163" spans="1:17" x14ac:dyDescent="0.25">
      <c r="A163" s="2"/>
      <c r="B163" s="2"/>
      <c r="C163" s="1"/>
      <c r="D163" s="59">
        <v>4</v>
      </c>
      <c r="E163" s="52">
        <v>2003.291667</v>
      </c>
      <c r="F163" s="53">
        <v>602.07834355793295</v>
      </c>
      <c r="G163" s="54">
        <f t="shared" si="12"/>
        <v>7.9676464491039951</v>
      </c>
      <c r="H163" s="54">
        <v>3.25</v>
      </c>
      <c r="I163" s="53">
        <v>13803.333333333299</v>
      </c>
      <c r="J163" s="53">
        <v>1103.7</v>
      </c>
      <c r="K163" s="53">
        <v>1547.36666666667</v>
      </c>
      <c r="L163" s="53">
        <f t="shared" si="13"/>
        <v>11152.266666666628</v>
      </c>
      <c r="M163" s="52">
        <v>0.156</v>
      </c>
      <c r="N163" s="53">
        <v>680.38976103786501</v>
      </c>
      <c r="O163" s="53">
        <f t="shared" si="14"/>
        <v>694.92086654412924</v>
      </c>
      <c r="P163" s="53">
        <f t="shared" si="10"/>
        <v>-14.531105506264225</v>
      </c>
      <c r="Q163" s="53">
        <f t="shared" si="11"/>
        <v>211.1530272341825</v>
      </c>
    </row>
    <row r="164" spans="1:17" x14ac:dyDescent="0.25">
      <c r="A164" s="2"/>
      <c r="B164" s="2"/>
      <c r="C164" s="1"/>
      <c r="D164" s="59">
        <v>5</v>
      </c>
      <c r="E164" s="52">
        <v>2003.375</v>
      </c>
      <c r="F164" s="53">
        <v>607.25163890902195</v>
      </c>
      <c r="G164" s="54">
        <f t="shared" si="12"/>
        <v>5.1732953510889956</v>
      </c>
      <c r="H164" s="54">
        <v>1.02</v>
      </c>
      <c r="I164" s="53">
        <v>11990</v>
      </c>
      <c r="J164" s="53">
        <v>1208.6774193548399</v>
      </c>
      <c r="K164" s="53">
        <v>1714.83870967742</v>
      </c>
      <c r="L164" s="53">
        <f t="shared" si="13"/>
        <v>9066.4838709677388</v>
      </c>
      <c r="M164" s="52">
        <v>2E-3</v>
      </c>
      <c r="N164" s="53">
        <v>714.87149987297596</v>
      </c>
      <c r="O164" s="53">
        <f t="shared" si="14"/>
        <v>715.01251358764057</v>
      </c>
      <c r="P164" s="53">
        <f t="shared" si="10"/>
        <v>-0.14101371466460932</v>
      </c>
      <c r="Q164" s="53">
        <f t="shared" si="11"/>
        <v>1.9884867723511855E-2</v>
      </c>
    </row>
    <row r="165" spans="1:17" x14ac:dyDescent="0.25">
      <c r="A165" s="2"/>
      <c r="B165" s="2"/>
      <c r="C165" s="1"/>
      <c r="D165" s="59">
        <v>6</v>
      </c>
      <c r="E165" s="52">
        <v>2003.458333</v>
      </c>
      <c r="F165" s="53">
        <v>603.33860810446197</v>
      </c>
      <c r="G165" s="54">
        <f t="shared" si="12"/>
        <v>-3.9130308045599804</v>
      </c>
      <c r="H165" s="54">
        <v>1.6E-2</v>
      </c>
      <c r="I165" s="53">
        <v>12778.333333333299</v>
      </c>
      <c r="J165" s="53">
        <v>1232.3</v>
      </c>
      <c r="K165" s="53">
        <v>1806.3333333333301</v>
      </c>
      <c r="L165" s="53">
        <f t="shared" si="13"/>
        <v>9739.6999999999698</v>
      </c>
      <c r="M165" s="52">
        <v>0</v>
      </c>
      <c r="N165" s="53">
        <v>715.91767754704404</v>
      </c>
      <c r="O165" s="53">
        <f t="shared" si="14"/>
        <v>712.41691030001255</v>
      </c>
      <c r="P165" s="53">
        <f t="shared" si="10"/>
        <v>3.5007672470314901</v>
      </c>
      <c r="Q165" s="53">
        <f t="shared" si="11"/>
        <v>12.255371317888438</v>
      </c>
    </row>
    <row r="166" spans="1:17" x14ac:dyDescent="0.25">
      <c r="A166" s="2"/>
      <c r="B166" s="2"/>
      <c r="C166" s="1"/>
      <c r="D166" s="59">
        <v>7</v>
      </c>
      <c r="E166" s="52">
        <v>2003.541667</v>
      </c>
      <c r="F166" s="53">
        <v>605.44373020846194</v>
      </c>
      <c r="G166" s="54">
        <f t="shared" si="12"/>
        <v>2.1051221039999746</v>
      </c>
      <c r="H166" s="54">
        <v>0</v>
      </c>
      <c r="I166" s="53">
        <v>13099.677419354801</v>
      </c>
      <c r="J166" s="53">
        <v>1307.03225806452</v>
      </c>
      <c r="K166" s="53">
        <v>1719.03225806452</v>
      </c>
      <c r="L166" s="53">
        <f t="shared" si="13"/>
        <v>10073.61290322576</v>
      </c>
      <c r="M166" s="52">
        <v>0.16</v>
      </c>
      <c r="N166" s="53">
        <v>699.49171678779896</v>
      </c>
      <c r="O166" s="53">
        <f t="shared" si="14"/>
        <v>708.66151231559229</v>
      </c>
      <c r="P166" s="53">
        <f t="shared" si="10"/>
        <v>-9.1697955277933261</v>
      </c>
      <c r="Q166" s="53">
        <f t="shared" si="11"/>
        <v>84.085150021538482</v>
      </c>
    </row>
    <row r="167" spans="1:17" x14ac:dyDescent="0.25">
      <c r="A167" s="2"/>
      <c r="B167" s="2"/>
      <c r="C167" s="1"/>
      <c r="D167" s="59">
        <v>8</v>
      </c>
      <c r="E167" s="52">
        <v>2003.625</v>
      </c>
      <c r="F167" s="53">
        <v>600.65090512342101</v>
      </c>
      <c r="G167" s="54">
        <f t="shared" si="12"/>
        <v>-4.7928250850409313</v>
      </c>
      <c r="H167" s="54">
        <v>0</v>
      </c>
      <c r="I167" s="53">
        <v>10803.225806451601</v>
      </c>
      <c r="J167" s="53">
        <v>1115.2903225806499</v>
      </c>
      <c r="K167" s="53">
        <v>1686.77419354839</v>
      </c>
      <c r="L167" s="53">
        <f t="shared" si="13"/>
        <v>8001.1612903225614</v>
      </c>
      <c r="M167" s="52">
        <v>0.33599999999999997</v>
      </c>
      <c r="N167" s="53">
        <v>716.65255273523098</v>
      </c>
      <c r="O167" s="53">
        <f t="shared" si="14"/>
        <v>723.41241284800446</v>
      </c>
      <c r="P167" s="53">
        <f t="shared" si="10"/>
        <v>-6.759860112773481</v>
      </c>
      <c r="Q167" s="53">
        <f t="shared" si="11"/>
        <v>45.6957087442659</v>
      </c>
    </row>
    <row r="168" spans="1:17" x14ac:dyDescent="0.25">
      <c r="A168" s="2"/>
      <c r="B168" s="2"/>
      <c r="C168" s="1"/>
      <c r="D168" s="59">
        <v>9</v>
      </c>
      <c r="E168" s="52">
        <v>2003.708333</v>
      </c>
      <c r="F168" s="53">
        <v>595.75214221270005</v>
      </c>
      <c r="G168" s="54">
        <f t="shared" si="12"/>
        <v>-4.8987629107209614</v>
      </c>
      <c r="H168" s="54">
        <v>0</v>
      </c>
      <c r="I168" s="53">
        <v>11158.666666666701</v>
      </c>
      <c r="J168" s="53">
        <v>937.23333333333301</v>
      </c>
      <c r="K168" s="53">
        <v>1483</v>
      </c>
      <c r="L168" s="53">
        <f t="shared" si="13"/>
        <v>8738.433333333367</v>
      </c>
      <c r="M168" s="52">
        <v>0.32999999999999996</v>
      </c>
      <c r="N168" s="53">
        <v>712.19079076842695</v>
      </c>
      <c r="O168" s="53">
        <f t="shared" si="14"/>
        <v>711.9716992578775</v>
      </c>
      <c r="P168" s="53">
        <f t="shared" si="10"/>
        <v>0.21909151054944687</v>
      </c>
      <c r="Q168" s="53">
        <f t="shared" si="11"/>
        <v>4.8001089994838389E-2</v>
      </c>
    </row>
    <row r="169" spans="1:17" x14ac:dyDescent="0.25">
      <c r="A169" s="2"/>
      <c r="B169" s="2"/>
      <c r="C169" s="1"/>
      <c r="D169" s="59">
        <v>10</v>
      </c>
      <c r="E169" s="52">
        <v>2003.791667</v>
      </c>
      <c r="F169" s="53">
        <v>596.69693332670397</v>
      </c>
      <c r="G169" s="54">
        <f t="shared" si="12"/>
        <v>0.94479111400391957</v>
      </c>
      <c r="H169" s="54">
        <v>0</v>
      </c>
      <c r="I169" s="53">
        <v>9760.9677419354794</v>
      </c>
      <c r="J169" s="53">
        <v>653.29032258064501</v>
      </c>
      <c r="K169" s="53">
        <v>1052.96774193548</v>
      </c>
      <c r="L169" s="53">
        <f t="shared" si="13"/>
        <v>8054.7096774193533</v>
      </c>
      <c r="M169" s="52">
        <v>0</v>
      </c>
      <c r="N169" s="53">
        <v>718.51470855777904</v>
      </c>
      <c r="O169" s="53">
        <f t="shared" si="14"/>
        <v>712.92011945451554</v>
      </c>
      <c r="P169" s="53">
        <f t="shared" si="10"/>
        <v>5.5945891032635018</v>
      </c>
      <c r="Q169" s="53">
        <f t="shared" si="11"/>
        <v>31.299427234354713</v>
      </c>
    </row>
    <row r="170" spans="1:17" x14ac:dyDescent="0.25">
      <c r="A170" s="2"/>
      <c r="B170" s="2"/>
      <c r="C170" s="1"/>
      <c r="D170" s="59">
        <v>11</v>
      </c>
      <c r="E170" s="52">
        <v>2003.875</v>
      </c>
      <c r="F170" s="53">
        <v>603.42977839507705</v>
      </c>
      <c r="G170" s="54">
        <f t="shared" si="12"/>
        <v>6.7328450683730807</v>
      </c>
      <c r="H170" s="54">
        <v>0</v>
      </c>
      <c r="I170" s="53">
        <v>6152.6666666666697</v>
      </c>
      <c r="J170" s="53">
        <v>362.63333333333298</v>
      </c>
      <c r="K170" s="53">
        <v>693.83333333333303</v>
      </c>
      <c r="L170" s="53">
        <f t="shared" si="13"/>
        <v>5096.2000000000035</v>
      </c>
      <c r="M170" s="52">
        <v>0.28200000000000003</v>
      </c>
      <c r="N170" s="53">
        <v>749.42878792140004</v>
      </c>
      <c r="O170" s="53">
        <f t="shared" si="14"/>
        <v>751.69727013957697</v>
      </c>
      <c r="P170" s="53">
        <f t="shared" si="10"/>
        <v>-2.2684822181769277</v>
      </c>
      <c r="Q170" s="53">
        <f t="shared" si="11"/>
        <v>5.1460115741849144</v>
      </c>
    </row>
    <row r="171" spans="1:17" x14ac:dyDescent="0.25">
      <c r="A171" s="2"/>
      <c r="B171" s="2"/>
      <c r="C171" s="1"/>
      <c r="D171" s="59">
        <v>12</v>
      </c>
      <c r="E171" s="52">
        <v>2003.958333</v>
      </c>
      <c r="F171" s="53">
        <v>608.74275931163595</v>
      </c>
      <c r="G171" s="54">
        <f t="shared" si="12"/>
        <v>5.3129809165588995</v>
      </c>
      <c r="H171" s="54">
        <v>0</v>
      </c>
      <c r="I171" s="53">
        <v>5736.77419354839</v>
      </c>
      <c r="J171" s="53">
        <v>435.96774193548401</v>
      </c>
      <c r="K171" s="53">
        <v>941.09677419354796</v>
      </c>
      <c r="L171" s="53">
        <f t="shared" si="13"/>
        <v>4359.7096774193578</v>
      </c>
      <c r="M171" s="52">
        <v>0.122</v>
      </c>
      <c r="N171" s="53">
        <v>748.91201284419606</v>
      </c>
      <c r="O171" s="53">
        <f t="shared" si="14"/>
        <v>770.73296769727642</v>
      </c>
      <c r="P171" s="53">
        <f t="shared" si="10"/>
        <v>-21.820954853080366</v>
      </c>
      <c r="Q171" s="53">
        <f t="shared" si="11"/>
        <v>476.15407070017159</v>
      </c>
    </row>
    <row r="172" spans="1:17" x14ac:dyDescent="0.25">
      <c r="A172" s="2"/>
      <c r="B172" s="2"/>
      <c r="C172" s="1"/>
      <c r="D172" s="59">
        <v>1</v>
      </c>
      <c r="E172" s="52">
        <v>2004.041667</v>
      </c>
      <c r="F172" s="53">
        <v>623.63418477865196</v>
      </c>
      <c r="G172" s="54">
        <f t="shared" si="12"/>
        <v>14.891425467016006</v>
      </c>
      <c r="H172" s="54">
        <v>1.56</v>
      </c>
      <c r="I172" s="53">
        <v>5536.4516129032299</v>
      </c>
      <c r="J172" s="53">
        <v>393.16129032258101</v>
      </c>
      <c r="K172" s="53">
        <v>643.37096774193503</v>
      </c>
      <c r="L172" s="53">
        <f t="shared" si="13"/>
        <v>4499.9193548387138</v>
      </c>
      <c r="M172" s="52">
        <v>5.800000000000001E-2</v>
      </c>
      <c r="N172" s="53">
        <v>758.04829281676996</v>
      </c>
      <c r="O172" s="53">
        <f t="shared" si="14"/>
        <v>774.0979291255768</v>
      </c>
      <c r="P172" s="53">
        <f t="shared" si="10"/>
        <v>-16.049636308806839</v>
      </c>
      <c r="Q172" s="53">
        <f t="shared" si="11"/>
        <v>257.59082564497083</v>
      </c>
    </row>
    <row r="173" spans="1:17" x14ac:dyDescent="0.25">
      <c r="A173" s="2"/>
      <c r="B173" s="2"/>
      <c r="C173" s="1"/>
      <c r="D173" s="59">
        <v>2</v>
      </c>
      <c r="E173" s="52">
        <v>2004.125</v>
      </c>
      <c r="F173" s="53">
        <v>626.722611373674</v>
      </c>
      <c r="G173" s="54">
        <f t="shared" si="12"/>
        <v>3.0884265950220424</v>
      </c>
      <c r="H173" s="54">
        <v>4.75</v>
      </c>
      <c r="I173" s="53">
        <v>7128.9655172413804</v>
      </c>
      <c r="J173" s="53">
        <v>543.37931034482801</v>
      </c>
      <c r="K173" s="53">
        <v>1020.72413793103</v>
      </c>
      <c r="L173" s="53">
        <f t="shared" si="13"/>
        <v>5564.8620689655227</v>
      </c>
      <c r="M173" s="52">
        <v>0.97599999999999998</v>
      </c>
      <c r="N173" s="53">
        <v>726.13094230100296</v>
      </c>
      <c r="O173" s="53">
        <f t="shared" si="14"/>
        <v>764.46770975711513</v>
      </c>
      <c r="P173" s="53">
        <f t="shared" si="10"/>
        <v>-38.33676745611217</v>
      </c>
      <c r="Q173" s="53">
        <f t="shared" si="11"/>
        <v>1469.7077389840213</v>
      </c>
    </row>
    <row r="174" spans="1:17" x14ac:dyDescent="0.25">
      <c r="A174" s="2"/>
      <c r="B174" s="2"/>
      <c r="C174" s="1"/>
      <c r="D174" s="59">
        <v>3</v>
      </c>
      <c r="E174" s="52">
        <v>2004.208333</v>
      </c>
      <c r="F174" s="53">
        <v>618.21976956786796</v>
      </c>
      <c r="G174" s="54">
        <f t="shared" si="12"/>
        <v>-8.5028418058060424</v>
      </c>
      <c r="H174" s="54">
        <v>4.6500000000000004</v>
      </c>
      <c r="I174" s="53">
        <v>11522.9032258065</v>
      </c>
      <c r="J174" s="53">
        <v>807.61290322580601</v>
      </c>
      <c r="K174" s="53">
        <v>1312.4838709677399</v>
      </c>
      <c r="L174" s="53">
        <f t="shared" si="13"/>
        <v>9402.8064516129525</v>
      </c>
      <c r="M174" s="52">
        <v>0.15799999999999997</v>
      </c>
      <c r="N174" s="53">
        <v>711.66764250330596</v>
      </c>
      <c r="O174" s="53">
        <f t="shared" si="14"/>
        <v>727.11967157282174</v>
      </c>
      <c r="P174" s="53">
        <f t="shared" si="10"/>
        <v>-15.452029069515788</v>
      </c>
      <c r="Q174" s="53">
        <f t="shared" si="11"/>
        <v>238.76520236516095</v>
      </c>
    </row>
    <row r="175" spans="1:17" x14ac:dyDescent="0.25">
      <c r="A175" s="2"/>
      <c r="B175" s="2"/>
      <c r="C175" s="1"/>
      <c r="D175" s="59">
        <v>4</v>
      </c>
      <c r="E175" s="52">
        <v>2004.291667</v>
      </c>
      <c r="F175" s="53">
        <v>623.76281970456796</v>
      </c>
      <c r="G175" s="54">
        <f t="shared" si="12"/>
        <v>5.5430501367000033</v>
      </c>
      <c r="H175" s="54">
        <v>1.71</v>
      </c>
      <c r="I175" s="53">
        <v>12824.333333333299</v>
      </c>
      <c r="J175" s="53">
        <v>977.96666666666704</v>
      </c>
      <c r="K175" s="53">
        <v>1589.6666666666699</v>
      </c>
      <c r="L175" s="53">
        <f t="shared" si="13"/>
        <v>10256.699999999963</v>
      </c>
      <c r="M175" s="52">
        <v>0.56000000000000005</v>
      </c>
      <c r="N175" s="53">
        <v>714.33422799055302</v>
      </c>
      <c r="O175" s="53">
        <f t="shared" si="14"/>
        <v>719.96496134664994</v>
      </c>
      <c r="P175" s="53">
        <f t="shared" si="10"/>
        <v>-5.6307333560969255</v>
      </c>
      <c r="Q175" s="53">
        <f t="shared" si="11"/>
        <v>31.705158127462546</v>
      </c>
    </row>
    <row r="176" spans="1:17" x14ac:dyDescent="0.25">
      <c r="A176" s="2"/>
      <c r="B176" s="2"/>
      <c r="C176" s="1"/>
      <c r="D176" s="59">
        <v>5</v>
      </c>
      <c r="E176" s="52">
        <v>2004.375</v>
      </c>
      <c r="F176" s="53">
        <v>624.90300166947497</v>
      </c>
      <c r="G176" s="54">
        <f t="shared" si="12"/>
        <v>1.1401819649070148</v>
      </c>
      <c r="H176" s="54">
        <v>0</v>
      </c>
      <c r="I176" s="53">
        <v>12251.935483871001</v>
      </c>
      <c r="J176" s="53">
        <v>1140.77419354839</v>
      </c>
      <c r="K176" s="53">
        <v>1890</v>
      </c>
      <c r="L176" s="53">
        <f t="shared" si="13"/>
        <v>9221.1612903226105</v>
      </c>
      <c r="M176" s="52">
        <v>0</v>
      </c>
      <c r="N176" s="53">
        <v>732.45995297828904</v>
      </c>
      <c r="O176" s="53">
        <f t="shared" si="14"/>
        <v>730.77349322067539</v>
      </c>
      <c r="P176" s="53">
        <f t="shared" si="10"/>
        <v>1.6864597576136475</v>
      </c>
      <c r="Q176" s="53">
        <f t="shared" si="11"/>
        <v>2.8441465140502826</v>
      </c>
    </row>
    <row r="177" spans="1:17" x14ac:dyDescent="0.25">
      <c r="A177" s="2"/>
      <c r="B177" s="2"/>
      <c r="C177" s="1"/>
      <c r="D177" s="59">
        <v>6</v>
      </c>
      <c r="E177" s="52">
        <v>2004.458333</v>
      </c>
      <c r="F177" s="53">
        <v>632.74223280931506</v>
      </c>
      <c r="G177" s="54">
        <f t="shared" si="12"/>
        <v>7.8392311398400807</v>
      </c>
      <c r="H177" s="54">
        <v>0</v>
      </c>
      <c r="I177" s="53">
        <v>12740.666666666701</v>
      </c>
      <c r="J177" s="53">
        <v>1281.6666666666699</v>
      </c>
      <c r="K177" s="53">
        <v>2009.6666666666699</v>
      </c>
      <c r="L177" s="53">
        <f t="shared" si="13"/>
        <v>9449.3333333333612</v>
      </c>
      <c r="M177" s="52">
        <v>0</v>
      </c>
      <c r="N177" s="53">
        <v>738.58210290919305</v>
      </c>
      <c r="O177" s="53">
        <f t="shared" si="14"/>
        <v>732.47388821133757</v>
      </c>
      <c r="P177" s="53">
        <f t="shared" si="10"/>
        <v>6.1082146978554874</v>
      </c>
      <c r="Q177" s="53">
        <f t="shared" si="11"/>
        <v>37.310286795097802</v>
      </c>
    </row>
    <row r="178" spans="1:17" x14ac:dyDescent="0.25">
      <c r="A178" s="2"/>
      <c r="B178" s="2"/>
      <c r="C178" s="1"/>
      <c r="D178" s="59">
        <v>7</v>
      </c>
      <c r="E178" s="52">
        <v>2004.541667</v>
      </c>
      <c r="F178" s="53">
        <v>629.97682075484704</v>
      </c>
      <c r="G178" s="54">
        <f t="shared" si="12"/>
        <v>-2.7654120544680154</v>
      </c>
      <c r="H178" s="54">
        <v>0</v>
      </c>
      <c r="I178" s="53">
        <v>12330.967741935499</v>
      </c>
      <c r="J178" s="53">
        <v>1235.8064516129</v>
      </c>
      <c r="K178" s="53">
        <v>2064.1935483870998</v>
      </c>
      <c r="L178" s="53">
        <f t="shared" si="13"/>
        <v>9030.9677419354994</v>
      </c>
      <c r="M178" s="52">
        <v>0</v>
      </c>
      <c r="N178" s="53">
        <v>742.07421839201402</v>
      </c>
      <c r="O178" s="53">
        <f t="shared" si="14"/>
        <v>738.73712239833594</v>
      </c>
      <c r="P178" s="53">
        <f t="shared" si="10"/>
        <v>3.3370959936780764</v>
      </c>
      <c r="Q178" s="53">
        <f t="shared" si="11"/>
        <v>11.136209671022268</v>
      </c>
    </row>
    <row r="179" spans="1:17" x14ac:dyDescent="0.25">
      <c r="A179" s="2"/>
      <c r="B179" s="2"/>
      <c r="C179" s="1"/>
      <c r="D179" s="59">
        <v>8</v>
      </c>
      <c r="E179" s="52">
        <v>2004.625</v>
      </c>
      <c r="F179" s="53">
        <v>632.52699280982404</v>
      </c>
      <c r="G179" s="54">
        <f t="shared" si="12"/>
        <v>2.5501720549769971</v>
      </c>
      <c r="H179" s="54">
        <v>0</v>
      </c>
      <c r="I179" s="53">
        <v>11420.322580645199</v>
      </c>
      <c r="J179" s="53">
        <v>1186.2580645161299</v>
      </c>
      <c r="K179" s="53">
        <v>1897.7419354838701</v>
      </c>
      <c r="L179" s="53">
        <f t="shared" si="13"/>
        <v>8336.3225806451992</v>
      </c>
      <c r="M179" s="52">
        <v>0.47600000000000009</v>
      </c>
      <c r="N179" s="53">
        <v>753.942687651092</v>
      </c>
      <c r="O179" s="53">
        <f t="shared" si="14"/>
        <v>742.35085122139185</v>
      </c>
      <c r="P179" s="53">
        <f t="shared" si="10"/>
        <v>11.591836429700152</v>
      </c>
      <c r="Q179" s="53">
        <f t="shared" si="11"/>
        <v>134.37067181292355</v>
      </c>
    </row>
    <row r="180" spans="1:17" x14ac:dyDescent="0.25">
      <c r="A180" s="2"/>
      <c r="B180" s="2"/>
      <c r="C180" s="1"/>
      <c r="D180" s="59">
        <v>9</v>
      </c>
      <c r="E180" s="52">
        <v>2004.708333</v>
      </c>
      <c r="F180" s="53">
        <v>634.788121939446</v>
      </c>
      <c r="G180" s="54">
        <f t="shared" si="12"/>
        <v>2.2611291296219633</v>
      </c>
      <c r="H180" s="54">
        <v>38.200000000000003</v>
      </c>
      <c r="I180" s="53">
        <v>9565.6666666666697</v>
      </c>
      <c r="J180" s="53">
        <v>866.1</v>
      </c>
      <c r="K180" s="53">
        <v>1485</v>
      </c>
      <c r="L180" s="53">
        <f t="shared" si="13"/>
        <v>7214.5666666666693</v>
      </c>
      <c r="M180" s="52">
        <v>0.32</v>
      </c>
      <c r="N180" s="53">
        <v>756.39233323803796</v>
      </c>
      <c r="O180" s="53">
        <f t="shared" si="14"/>
        <v>752.6895023403066</v>
      </c>
      <c r="P180" s="53">
        <f t="shared" si="10"/>
        <v>3.70283089773136</v>
      </c>
      <c r="Q180" s="53">
        <f t="shared" si="11"/>
        <v>13.710956657194028</v>
      </c>
    </row>
    <row r="181" spans="1:17" x14ac:dyDescent="0.25">
      <c r="A181" s="2"/>
      <c r="B181" s="2"/>
      <c r="C181" s="1"/>
      <c r="D181" s="59">
        <v>10</v>
      </c>
      <c r="E181" s="52">
        <v>2004.791667</v>
      </c>
      <c r="F181" s="53">
        <v>632.59057311410504</v>
      </c>
      <c r="G181" s="54">
        <f t="shared" si="12"/>
        <v>-2.1975488253409594</v>
      </c>
      <c r="H181" s="54">
        <v>4.3099999999999996</v>
      </c>
      <c r="I181" s="53">
        <v>7404.8387096774204</v>
      </c>
      <c r="J181" s="53">
        <v>560.19354838709705</v>
      </c>
      <c r="K181" s="53">
        <v>864.54838709677404</v>
      </c>
      <c r="L181" s="53">
        <f t="shared" si="13"/>
        <v>5980.0967741935501</v>
      </c>
      <c r="M181" s="52">
        <v>1.3199999999999998</v>
      </c>
      <c r="N181" s="53">
        <v>763.90972900944303</v>
      </c>
      <c r="O181" s="53">
        <f t="shared" si="14"/>
        <v>766.38032849249191</v>
      </c>
      <c r="P181" s="53">
        <f t="shared" si="10"/>
        <v>-2.4705994830488862</v>
      </c>
      <c r="Q181" s="53">
        <f t="shared" si="11"/>
        <v>6.103861805641424</v>
      </c>
    </row>
    <row r="182" spans="1:17" x14ac:dyDescent="0.25">
      <c r="A182" s="2"/>
      <c r="B182" s="2"/>
      <c r="C182" s="1"/>
      <c r="D182" s="59">
        <v>11</v>
      </c>
      <c r="E182" s="52">
        <v>2004.875</v>
      </c>
      <c r="F182" s="53">
        <v>630.03278262765298</v>
      </c>
      <c r="G182" s="54">
        <f t="shared" si="12"/>
        <v>-2.5577904864520633</v>
      </c>
      <c r="H182" s="54">
        <v>598.79999999999995</v>
      </c>
      <c r="I182" s="53">
        <v>5163</v>
      </c>
      <c r="J182" s="53">
        <v>135.1</v>
      </c>
      <c r="K182" s="53">
        <v>604.73333333333301</v>
      </c>
      <c r="L182" s="53">
        <f t="shared" si="13"/>
        <v>4423.166666666667</v>
      </c>
      <c r="M182" s="52">
        <v>0.71199999999999997</v>
      </c>
      <c r="N182" s="53">
        <v>809.17837878428497</v>
      </c>
      <c r="O182" s="53">
        <f t="shared" si="14"/>
        <v>790.8593469745939</v>
      </c>
      <c r="P182" s="53">
        <f t="shared" si="10"/>
        <v>18.319031809691069</v>
      </c>
      <c r="Q182" s="53">
        <f t="shared" si="11"/>
        <v>335.58692644447325</v>
      </c>
    </row>
    <row r="183" spans="1:17" x14ac:dyDescent="0.25">
      <c r="A183" s="2"/>
      <c r="B183" s="2"/>
      <c r="C183" s="1"/>
      <c r="D183" s="59">
        <v>12</v>
      </c>
      <c r="E183" s="52">
        <v>2004.958333</v>
      </c>
      <c r="F183" s="53">
        <v>634.68910459437495</v>
      </c>
      <c r="G183" s="54">
        <f t="shared" si="12"/>
        <v>4.6563219667219755</v>
      </c>
      <c r="H183" s="54">
        <v>210.7</v>
      </c>
      <c r="I183" s="53">
        <v>4129.3548387096798</v>
      </c>
      <c r="J183" s="53">
        <v>310.74193548387098</v>
      </c>
      <c r="K183" s="53">
        <v>627.41935483870998</v>
      </c>
      <c r="L183" s="53">
        <f t="shared" si="13"/>
        <v>3191.1935483870984</v>
      </c>
      <c r="M183" s="52">
        <v>0.93200000000000005</v>
      </c>
      <c r="N183" s="53">
        <v>797.25068896419998</v>
      </c>
      <c r="O183" s="53">
        <f t="shared" si="14"/>
        <v>819.85470747285581</v>
      </c>
      <c r="P183" s="53">
        <f t="shared" si="10"/>
        <v>-22.604018508655827</v>
      </c>
      <c r="Q183" s="53">
        <f t="shared" si="11"/>
        <v>510.94165273965518</v>
      </c>
    </row>
    <row r="184" spans="1:17" x14ac:dyDescent="0.25">
      <c r="A184" s="2"/>
      <c r="B184" s="2"/>
      <c r="C184" s="1"/>
      <c r="D184" s="59">
        <v>1</v>
      </c>
      <c r="E184" s="52">
        <v>2005.041667</v>
      </c>
      <c r="F184" s="53">
        <v>639.83539870562504</v>
      </c>
      <c r="G184" s="54">
        <f t="shared" si="12"/>
        <v>5.1462941112500857</v>
      </c>
      <c r="H184" s="54">
        <v>1245</v>
      </c>
      <c r="I184" s="53">
        <v>4165.8064516128998</v>
      </c>
      <c r="J184" s="53">
        <v>91.9677419354839</v>
      </c>
      <c r="K184" s="53">
        <v>315.806451612903</v>
      </c>
      <c r="L184" s="53">
        <f t="shared" si="13"/>
        <v>3758.0322580645129</v>
      </c>
      <c r="M184" s="52">
        <v>1.8180000000000001</v>
      </c>
      <c r="N184" s="53">
        <v>770.78983748138205</v>
      </c>
      <c r="O184" s="53">
        <f t="shared" si="14"/>
        <v>718.43907805204753</v>
      </c>
      <c r="P184" s="53">
        <f t="shared" si="10"/>
        <v>52.350759429334516</v>
      </c>
      <c r="Q184" s="53">
        <f t="shared" si="11"/>
        <v>2740.6020128280566</v>
      </c>
    </row>
    <row r="185" spans="1:17" x14ac:dyDescent="0.25">
      <c r="A185" s="2"/>
      <c r="B185" s="2"/>
      <c r="C185" s="1"/>
      <c r="D185" s="59">
        <v>2</v>
      </c>
      <c r="E185" s="52">
        <v>2005.125</v>
      </c>
      <c r="F185" s="53">
        <v>645.37257489277897</v>
      </c>
      <c r="G185" s="54">
        <f t="shared" si="12"/>
        <v>5.537176187153932</v>
      </c>
      <c r="H185" s="54">
        <v>2408</v>
      </c>
      <c r="I185" s="53">
        <v>4888.2142857142899</v>
      </c>
      <c r="J185" s="53">
        <v>124</v>
      </c>
      <c r="K185" s="53">
        <v>413.67857142857099</v>
      </c>
      <c r="L185" s="53">
        <f t="shared" si="13"/>
        <v>4350.5357142857192</v>
      </c>
      <c r="M185" s="52">
        <v>3.004</v>
      </c>
      <c r="N185" s="53">
        <v>742.78032932419603</v>
      </c>
      <c r="O185" s="53">
        <f t="shared" si="14"/>
        <v>703.82889520936396</v>
      </c>
      <c r="P185" s="53">
        <f t="shared" si="10"/>
        <v>38.951434114832068</v>
      </c>
      <c r="Q185" s="53">
        <f t="shared" si="11"/>
        <v>1517.2142196021034</v>
      </c>
    </row>
    <row r="186" spans="1:17" x14ac:dyDescent="0.25">
      <c r="A186" s="2"/>
      <c r="B186" s="2"/>
      <c r="C186" s="1"/>
      <c r="D186" s="59">
        <v>3</v>
      </c>
      <c r="E186" s="52">
        <v>2005.208333</v>
      </c>
      <c r="F186" s="53">
        <v>649.49301813760701</v>
      </c>
      <c r="G186" s="54">
        <f t="shared" si="12"/>
        <v>4.1204432448280386</v>
      </c>
      <c r="H186" s="54">
        <v>2973</v>
      </c>
      <c r="I186" s="53">
        <v>9698.7096774193506</v>
      </c>
      <c r="J186" s="53">
        <v>657.16129032258095</v>
      </c>
      <c r="K186" s="53">
        <v>998.51612903225805</v>
      </c>
      <c r="L186" s="53">
        <f t="shared" si="13"/>
        <v>8043.0322580645116</v>
      </c>
      <c r="M186" s="52">
        <v>0.10600000000000001</v>
      </c>
      <c r="N186" s="53">
        <v>560.40042557548998</v>
      </c>
      <c r="O186" s="53">
        <f t="shared" si="14"/>
        <v>650.64722366706894</v>
      </c>
      <c r="P186" s="53">
        <f t="shared" si="10"/>
        <v>-90.246798091578967</v>
      </c>
      <c r="Q186" s="53">
        <f t="shared" si="11"/>
        <v>8144.4845657822207</v>
      </c>
    </row>
    <row r="187" spans="1:17" x14ac:dyDescent="0.25">
      <c r="A187" s="2"/>
      <c r="B187" s="2"/>
      <c r="C187" s="1"/>
      <c r="D187" s="59">
        <v>4</v>
      </c>
      <c r="E187" s="52">
        <v>2005.291667</v>
      </c>
      <c r="F187" s="53">
        <v>661.82553286389305</v>
      </c>
      <c r="G187" s="54">
        <f t="shared" si="12"/>
        <v>12.332514726286036</v>
      </c>
      <c r="H187" s="54">
        <v>216.2</v>
      </c>
      <c r="I187" s="53">
        <v>11356.333333333299</v>
      </c>
      <c r="J187" s="53">
        <v>1225.6666666666699</v>
      </c>
      <c r="K187" s="53">
        <v>1388.3333333333301</v>
      </c>
      <c r="L187" s="53">
        <f t="shared" si="13"/>
        <v>8742.3333333332994</v>
      </c>
      <c r="M187" s="52">
        <v>7.8E-2</v>
      </c>
      <c r="N187" s="53">
        <v>726.90702211667406</v>
      </c>
      <c r="O187" s="53">
        <f t="shared" si="14"/>
        <v>757.47026899633147</v>
      </c>
      <c r="P187" s="53">
        <f t="shared" si="10"/>
        <v>-30.563246879657413</v>
      </c>
      <c r="Q187" s="53">
        <f t="shared" si="11"/>
        <v>934.11205982688864</v>
      </c>
    </row>
    <row r="188" spans="1:17" x14ac:dyDescent="0.25">
      <c r="A188" s="2"/>
      <c r="B188" s="2"/>
      <c r="C188" s="1"/>
      <c r="D188" s="59">
        <v>5</v>
      </c>
      <c r="E188" s="52">
        <v>2005.375</v>
      </c>
      <c r="F188" s="53">
        <v>665.38829344620001</v>
      </c>
      <c r="G188" s="54">
        <f t="shared" si="12"/>
        <v>3.5627605823069644</v>
      </c>
      <c r="H188" s="54">
        <v>62.1</v>
      </c>
      <c r="I188" s="53">
        <v>11428.064516128999</v>
      </c>
      <c r="J188" s="53">
        <v>1200.03225806452</v>
      </c>
      <c r="K188" s="53">
        <v>1532.9032258064501</v>
      </c>
      <c r="L188" s="53">
        <f t="shared" si="13"/>
        <v>8695.129032258028</v>
      </c>
      <c r="M188" s="52">
        <v>0</v>
      </c>
      <c r="N188" s="53">
        <v>744.95183454476796</v>
      </c>
      <c r="O188" s="53">
        <f t="shared" si="14"/>
        <v>765.46097694133732</v>
      </c>
      <c r="P188" s="53">
        <f t="shared" si="10"/>
        <v>-20.509142396569359</v>
      </c>
      <c r="Q188" s="53">
        <f t="shared" si="11"/>
        <v>420.62492184275874</v>
      </c>
    </row>
    <row r="189" spans="1:17" x14ac:dyDescent="0.25">
      <c r="A189" s="2"/>
      <c r="B189" s="2"/>
      <c r="C189" s="1"/>
      <c r="D189" s="59">
        <v>6</v>
      </c>
      <c r="E189" s="52">
        <v>2005.458333</v>
      </c>
      <c r="F189" s="53">
        <v>660.54029651283599</v>
      </c>
      <c r="G189" s="54">
        <f t="shared" si="12"/>
        <v>-4.8479969333640156</v>
      </c>
      <c r="H189" s="54">
        <v>24.4</v>
      </c>
      <c r="I189" s="53">
        <v>12443.666666666701</v>
      </c>
      <c r="J189" s="53">
        <v>1281.6666666666699</v>
      </c>
      <c r="K189" s="53">
        <v>1709.3333333333301</v>
      </c>
      <c r="L189" s="53">
        <f t="shared" si="13"/>
        <v>9452.6666666667006</v>
      </c>
      <c r="M189" s="52">
        <v>0</v>
      </c>
      <c r="N189" s="53">
        <v>750.56275049158</v>
      </c>
      <c r="O189" s="53">
        <f t="shared" si="14"/>
        <v>761.74881350441478</v>
      </c>
      <c r="P189" s="53">
        <f t="shared" si="10"/>
        <v>-11.186063012834779</v>
      </c>
      <c r="Q189" s="53">
        <f t="shared" si="11"/>
        <v>125.12800572711031</v>
      </c>
    </row>
    <row r="190" spans="1:17" x14ac:dyDescent="0.25">
      <c r="A190" s="2"/>
      <c r="B190" s="2"/>
      <c r="C190" s="1"/>
      <c r="D190" s="59">
        <v>7</v>
      </c>
      <c r="E190" s="52">
        <v>2005.541667</v>
      </c>
      <c r="F190" s="53">
        <v>657.44818864741899</v>
      </c>
      <c r="G190" s="54">
        <f t="shared" si="12"/>
        <v>-3.092107865417006</v>
      </c>
      <c r="H190" s="54">
        <v>44.8</v>
      </c>
      <c r="I190" s="53">
        <v>13842.2580645161</v>
      </c>
      <c r="J190" s="53">
        <v>1258.3548387096801</v>
      </c>
      <c r="K190" s="53">
        <v>1713.8709677419399</v>
      </c>
      <c r="L190" s="53">
        <f t="shared" si="13"/>
        <v>10870.032258064481</v>
      </c>
      <c r="M190" s="52">
        <v>6.5999999999999989E-2</v>
      </c>
      <c r="N190" s="53">
        <v>743.42249681610099</v>
      </c>
      <c r="O190" s="53">
        <f t="shared" si="14"/>
        <v>751.11282737401086</v>
      </c>
      <c r="P190" s="53">
        <f t="shared" si="10"/>
        <v>-7.6903305579098742</v>
      </c>
      <c r="Q190" s="53">
        <f t="shared" si="11"/>
        <v>59.141184089922398</v>
      </c>
    </row>
    <row r="191" spans="1:17" x14ac:dyDescent="0.25">
      <c r="A191" s="2"/>
      <c r="B191" s="2"/>
      <c r="C191" s="1"/>
      <c r="D191" s="59">
        <v>8</v>
      </c>
      <c r="E191" s="52">
        <v>2005.625</v>
      </c>
      <c r="F191" s="53">
        <v>657.27638735253799</v>
      </c>
      <c r="G191" s="54">
        <f t="shared" si="12"/>
        <v>-0.17180129488099283</v>
      </c>
      <c r="H191" s="54">
        <v>22.7</v>
      </c>
      <c r="I191" s="53">
        <v>10316.129032258101</v>
      </c>
      <c r="J191" s="53">
        <v>1134.5483870967701</v>
      </c>
      <c r="K191" s="53">
        <v>1324</v>
      </c>
      <c r="L191" s="53">
        <f t="shared" si="13"/>
        <v>7857.5806451613316</v>
      </c>
      <c r="M191" s="52">
        <v>0.83200000000000007</v>
      </c>
      <c r="N191" s="53">
        <v>754.41107148689002</v>
      </c>
      <c r="O191" s="53">
        <f t="shared" si="14"/>
        <v>766.61854914261858</v>
      </c>
      <c r="P191" s="53">
        <f t="shared" si="10"/>
        <v>-12.207477655728553</v>
      </c>
      <c r="Q191" s="53">
        <f t="shared" si="11"/>
        <v>149.02251071511188</v>
      </c>
    </row>
    <row r="192" spans="1:17" x14ac:dyDescent="0.25">
      <c r="A192" s="2"/>
      <c r="B192" s="2"/>
      <c r="C192" s="1"/>
      <c r="D192" s="59">
        <v>9</v>
      </c>
      <c r="E192" s="52">
        <v>2005.708333</v>
      </c>
      <c r="F192" s="53">
        <v>664.84061198682105</v>
      </c>
      <c r="G192" s="54">
        <f t="shared" si="12"/>
        <v>7.5642246342830504</v>
      </c>
      <c r="H192" s="54">
        <v>43.3</v>
      </c>
      <c r="I192" s="53">
        <v>9047.6666666666697</v>
      </c>
      <c r="J192" s="53">
        <v>1007.16666666667</v>
      </c>
      <c r="K192" s="53">
        <v>1489.3333333333301</v>
      </c>
      <c r="L192" s="53">
        <f t="shared" si="13"/>
        <v>6551.1666666666697</v>
      </c>
      <c r="M192" s="52">
        <v>1.6E-2</v>
      </c>
      <c r="N192" s="53">
        <v>767.11465149413095</v>
      </c>
      <c r="O192" s="53">
        <f t="shared" si="14"/>
        <v>778.92643848170258</v>
      </c>
      <c r="P192" s="53">
        <f t="shared" si="10"/>
        <v>-11.811786987571622</v>
      </c>
      <c r="Q192" s="53">
        <f t="shared" si="11"/>
        <v>139.51831183976631</v>
      </c>
    </row>
    <row r="193" spans="1:17" x14ac:dyDescent="0.25">
      <c r="A193" s="2"/>
      <c r="B193" s="2"/>
      <c r="C193" s="1"/>
      <c r="D193" s="59">
        <v>10</v>
      </c>
      <c r="E193" s="52">
        <v>2005.791667</v>
      </c>
      <c r="F193" s="53">
        <v>656.785506733018</v>
      </c>
      <c r="G193" s="54">
        <f t="shared" si="12"/>
        <v>-8.055105253803049</v>
      </c>
      <c r="H193" s="54">
        <v>162.69999999999999</v>
      </c>
      <c r="I193" s="53">
        <v>6967.0967741935501</v>
      </c>
      <c r="J193" s="53">
        <v>653.19354838709705</v>
      </c>
      <c r="K193" s="53">
        <v>913.80645161290295</v>
      </c>
      <c r="L193" s="53">
        <f t="shared" si="13"/>
        <v>5400.0967741935492</v>
      </c>
      <c r="M193" s="52">
        <v>0.372</v>
      </c>
      <c r="N193" s="53">
        <v>792.54521838789901</v>
      </c>
      <c r="O193" s="53">
        <f t="shared" si="14"/>
        <v>795.82132263155779</v>
      </c>
      <c r="P193" s="53">
        <f t="shared" si="10"/>
        <v>-3.2761042436587786</v>
      </c>
      <c r="Q193" s="53">
        <f t="shared" si="11"/>
        <v>10.732859015319058</v>
      </c>
    </row>
    <row r="194" spans="1:17" x14ac:dyDescent="0.25">
      <c r="A194" s="2"/>
      <c r="B194" s="2"/>
      <c r="C194" s="1"/>
      <c r="D194" s="59">
        <v>11</v>
      </c>
      <c r="E194" s="52">
        <v>2005.875</v>
      </c>
      <c r="F194" s="53">
        <v>651.81107202291503</v>
      </c>
      <c r="G194" s="54">
        <f t="shared" si="12"/>
        <v>-4.9744347101029689</v>
      </c>
      <c r="H194" s="54">
        <v>30.3</v>
      </c>
      <c r="I194" s="53">
        <v>6335.3333333333303</v>
      </c>
      <c r="J194" s="53">
        <v>448.76666666666699</v>
      </c>
      <c r="K194" s="53">
        <v>739.26666666666699</v>
      </c>
      <c r="L194" s="53">
        <f t="shared" si="13"/>
        <v>5147.2999999999956</v>
      </c>
      <c r="M194" s="52">
        <v>3.7999999999999999E-2</v>
      </c>
      <c r="N194" s="53">
        <v>783.72521088772203</v>
      </c>
      <c r="O194" s="53">
        <f t="shared" si="14"/>
        <v>794.92156955134089</v>
      </c>
      <c r="P194" s="53">
        <f t="shared" si="10"/>
        <v>-11.196358663618867</v>
      </c>
      <c r="Q194" s="53">
        <f t="shared" si="11"/>
        <v>125.35844732439325</v>
      </c>
    </row>
    <row r="195" spans="1:17" x14ac:dyDescent="0.25">
      <c r="A195" s="2"/>
      <c r="B195" s="2"/>
      <c r="C195" s="1"/>
      <c r="D195" s="59">
        <v>12</v>
      </c>
      <c r="E195" s="52">
        <v>2005.958333</v>
      </c>
      <c r="F195" s="53">
        <v>655.78189764561205</v>
      </c>
      <c r="G195" s="54">
        <f t="shared" si="12"/>
        <v>3.9708256226970207</v>
      </c>
      <c r="H195" s="54">
        <v>62</v>
      </c>
      <c r="I195" s="53">
        <v>4840.9677419354803</v>
      </c>
      <c r="J195" s="53">
        <v>424.74193548387098</v>
      </c>
      <c r="K195" s="53">
        <v>691.09677419354796</v>
      </c>
      <c r="L195" s="53">
        <f t="shared" si="13"/>
        <v>3725.1290322580612</v>
      </c>
      <c r="M195" s="52">
        <v>0</v>
      </c>
      <c r="N195" s="53">
        <v>802.60970517659496</v>
      </c>
      <c r="O195" s="53">
        <f t="shared" si="14"/>
        <v>819.39874089608691</v>
      </c>
      <c r="P195" s="53">
        <f t="shared" si="10"/>
        <v>-16.789035719491949</v>
      </c>
      <c r="Q195" s="53">
        <f t="shared" si="11"/>
        <v>281.87172039037654</v>
      </c>
    </row>
    <row r="196" spans="1:17" x14ac:dyDescent="0.25">
      <c r="A196" s="2"/>
      <c r="B196" s="2"/>
      <c r="C196" s="1"/>
      <c r="D196" s="59">
        <v>1</v>
      </c>
      <c r="E196" s="52">
        <v>2006.041667</v>
      </c>
      <c r="F196" s="53">
        <v>669.89888382410697</v>
      </c>
      <c r="G196" s="54">
        <f t="shared" si="12"/>
        <v>14.116986178494926</v>
      </c>
      <c r="H196" s="54">
        <v>26.8</v>
      </c>
      <c r="I196" s="53">
        <v>5842.2580645161297</v>
      </c>
      <c r="J196" s="53">
        <v>428.19032258064499</v>
      </c>
      <c r="K196" s="53">
        <v>594.25806451612902</v>
      </c>
      <c r="L196" s="53">
        <f t="shared" si="13"/>
        <v>4819.8096774193564</v>
      </c>
      <c r="M196" s="52">
        <v>0</v>
      </c>
      <c r="N196" s="53">
        <v>798.836681432874</v>
      </c>
      <c r="O196" s="53">
        <f t="shared" si="14"/>
        <v>804.19981779965758</v>
      </c>
      <c r="P196" s="53">
        <f t="shared" ref="P196:P259" si="15">N196-O196</f>
        <v>-5.3631363667835785</v>
      </c>
      <c r="Q196" s="53">
        <f t="shared" ref="Q196:Q259" si="16">P196^2</f>
        <v>28.763231688716562</v>
      </c>
    </row>
    <row r="197" spans="1:17" x14ac:dyDescent="0.25">
      <c r="A197" s="2"/>
      <c r="B197" s="2"/>
      <c r="C197" s="1"/>
      <c r="D197" s="59">
        <v>2</v>
      </c>
      <c r="E197" s="52">
        <v>2006.125</v>
      </c>
      <c r="F197" s="53">
        <v>684.11287817757398</v>
      </c>
      <c r="G197" s="54">
        <f t="shared" ref="G197:G260" si="17">(F197-F196)</f>
        <v>14.213994353467001</v>
      </c>
      <c r="H197" s="54">
        <v>26.7</v>
      </c>
      <c r="I197" s="53">
        <v>7797.5</v>
      </c>
      <c r="J197" s="53">
        <v>566.357142857143</v>
      </c>
      <c r="K197" s="53">
        <v>929.53571428571399</v>
      </c>
      <c r="L197" s="53">
        <f t="shared" ref="L197:L260" si="18">I197-J197-K197</f>
        <v>6301.6071428571431</v>
      </c>
      <c r="M197" s="52">
        <v>0.05</v>
      </c>
      <c r="N197" s="53">
        <v>773.22067547043798</v>
      </c>
      <c r="O197" s="53">
        <f t="shared" si="14"/>
        <v>795.00769918332242</v>
      </c>
      <c r="P197" s="53">
        <f t="shared" si="15"/>
        <v>-21.787023712884434</v>
      </c>
      <c r="Q197" s="53">
        <f t="shared" si="16"/>
        <v>474.67440226578861</v>
      </c>
    </row>
    <row r="198" spans="1:17" x14ac:dyDescent="0.25">
      <c r="A198" s="2"/>
      <c r="B198" s="2"/>
      <c r="C198" s="1"/>
      <c r="D198" s="59">
        <v>3</v>
      </c>
      <c r="E198" s="52">
        <v>2006.208333</v>
      </c>
      <c r="F198" s="53">
        <v>670.97251671380297</v>
      </c>
      <c r="G198" s="54">
        <f t="shared" si="17"/>
        <v>-13.140361463771001</v>
      </c>
      <c r="H198" s="54">
        <v>184.7</v>
      </c>
      <c r="I198" s="53">
        <v>9752.2580645161306</v>
      </c>
      <c r="J198" s="53">
        <v>741.29032258064501</v>
      </c>
      <c r="K198" s="53">
        <v>1006.1935483871</v>
      </c>
      <c r="L198" s="53">
        <f t="shared" si="18"/>
        <v>8004.7741935483846</v>
      </c>
      <c r="M198" s="52">
        <v>0.17799999999999999</v>
      </c>
      <c r="N198" s="53">
        <v>765.07133769206598</v>
      </c>
      <c r="O198" s="53">
        <f t="shared" ref="O198:O261" si="19">(IF(H198&gt;1000,$C$16,1)*$C$15*F198*L198+ $C$6*627*$C$5*(J198+K198) + $C$9*$C$8*($C$7-L198)+$C$12*IF(M198&gt;$C$10,$C$11*(M198-$C$10),0)) / ($C$4*L198+$C$5*(J198+K198)+$C$8*($C$7-L198)+IF(M198&gt;$C$10,$C$11*(M198-$C$10),0))  - $C$13*G198+IF(E198&lt;2008.3,$C$14,0)</f>
        <v>784.33717231160017</v>
      </c>
      <c r="P198" s="53">
        <f t="shared" si="15"/>
        <v>-19.265834619534189</v>
      </c>
      <c r="Q198" s="53">
        <f t="shared" si="16"/>
        <v>371.17238358724205</v>
      </c>
    </row>
    <row r="199" spans="1:17" x14ac:dyDescent="0.25">
      <c r="A199" s="2"/>
      <c r="B199" s="2"/>
      <c r="C199" s="1"/>
      <c r="D199" s="59">
        <v>4</v>
      </c>
      <c r="E199" s="52">
        <v>2006.291667</v>
      </c>
      <c r="F199" s="53">
        <v>662.961125419273</v>
      </c>
      <c r="G199" s="54">
        <f t="shared" si="17"/>
        <v>-8.0113912945299717</v>
      </c>
      <c r="H199" s="54">
        <v>36.6</v>
      </c>
      <c r="I199" s="53">
        <v>11985.666666666701</v>
      </c>
      <c r="J199" s="53">
        <v>952.93333333333305</v>
      </c>
      <c r="K199" s="53">
        <v>1218.2666666666701</v>
      </c>
      <c r="L199" s="53">
        <f t="shared" si="18"/>
        <v>9814.4666666666981</v>
      </c>
      <c r="M199" s="52">
        <v>3.7999999999999999E-2</v>
      </c>
      <c r="N199" s="53">
        <v>766.94000320753196</v>
      </c>
      <c r="O199" s="53">
        <f t="shared" si="19"/>
        <v>763.3130361549654</v>
      </c>
      <c r="P199" s="53">
        <f t="shared" si="15"/>
        <v>3.626967052566556</v>
      </c>
      <c r="Q199" s="53">
        <f t="shared" si="16"/>
        <v>13.154890000403331</v>
      </c>
    </row>
    <row r="200" spans="1:17" x14ac:dyDescent="0.25">
      <c r="A200" s="2"/>
      <c r="B200" s="2"/>
      <c r="C200" s="1"/>
      <c r="D200" s="59">
        <v>5</v>
      </c>
      <c r="E200" s="52">
        <v>2006.375</v>
      </c>
      <c r="F200" s="53">
        <v>668.35958255566197</v>
      </c>
      <c r="G200" s="54">
        <f t="shared" si="17"/>
        <v>5.39845713638897</v>
      </c>
      <c r="H200" s="54">
        <v>24.9</v>
      </c>
      <c r="I200" s="53">
        <v>11998.3870967742</v>
      </c>
      <c r="J200" s="53">
        <v>1151.9032258064501</v>
      </c>
      <c r="K200" s="53">
        <v>1491.61290322581</v>
      </c>
      <c r="L200" s="53">
        <f t="shared" si="18"/>
        <v>9354.8709677419392</v>
      </c>
      <c r="M200" s="52">
        <v>2E-3</v>
      </c>
      <c r="N200" s="53">
        <v>766.927358053023</v>
      </c>
      <c r="O200" s="53">
        <f t="shared" si="19"/>
        <v>763.12238593398695</v>
      </c>
      <c r="P200" s="53">
        <f t="shared" si="15"/>
        <v>3.8049721190360515</v>
      </c>
      <c r="Q200" s="53">
        <f t="shared" si="16"/>
        <v>14.477812826641699</v>
      </c>
    </row>
    <row r="201" spans="1:17" x14ac:dyDescent="0.25">
      <c r="A201" s="2"/>
      <c r="B201" s="2"/>
      <c r="C201" s="1"/>
      <c r="D201" s="59">
        <v>6</v>
      </c>
      <c r="E201" s="52">
        <v>2006.458333</v>
      </c>
      <c r="F201" s="53">
        <v>654.62073332332898</v>
      </c>
      <c r="G201" s="54">
        <f t="shared" si="17"/>
        <v>-13.738849232332996</v>
      </c>
      <c r="H201" s="54">
        <v>17.5</v>
      </c>
      <c r="I201" s="53">
        <v>12383.333333333299</v>
      </c>
      <c r="J201" s="53">
        <v>1206.6666666666699</v>
      </c>
      <c r="K201" s="53">
        <v>1658.3333333333301</v>
      </c>
      <c r="L201" s="53">
        <f t="shared" si="18"/>
        <v>9518.3333333332994</v>
      </c>
      <c r="M201" s="52">
        <v>5.4000000000000006E-2</v>
      </c>
      <c r="N201" s="53">
        <v>759.08987191715698</v>
      </c>
      <c r="O201" s="53">
        <f t="shared" si="19"/>
        <v>761.3047713732301</v>
      </c>
      <c r="P201" s="53">
        <f t="shared" si="15"/>
        <v>-2.2148994560731126</v>
      </c>
      <c r="Q201" s="53">
        <f t="shared" si="16"/>
        <v>4.9057796005129699</v>
      </c>
    </row>
    <row r="202" spans="1:17" x14ac:dyDescent="0.25">
      <c r="A202" s="2"/>
      <c r="B202" s="2"/>
      <c r="C202" s="1"/>
      <c r="D202" s="59">
        <v>7</v>
      </c>
      <c r="E202" s="52">
        <v>2006.541667</v>
      </c>
      <c r="F202" s="53">
        <v>647.274112607343</v>
      </c>
      <c r="G202" s="54">
        <f t="shared" si="17"/>
        <v>-7.3466207159859778</v>
      </c>
      <c r="H202" s="54">
        <v>13.5</v>
      </c>
      <c r="I202" s="53">
        <v>11688.3870967742</v>
      </c>
      <c r="J202" s="53">
        <v>1188.0645161290299</v>
      </c>
      <c r="K202" s="53">
        <v>1665.4838709677399</v>
      </c>
      <c r="L202" s="53">
        <f t="shared" si="18"/>
        <v>8834.8387096774295</v>
      </c>
      <c r="M202" s="52">
        <v>0.27800000000000002</v>
      </c>
      <c r="N202" s="53">
        <v>746.63618753562605</v>
      </c>
      <c r="O202" s="53">
        <f t="shared" si="19"/>
        <v>755.87183096139097</v>
      </c>
      <c r="P202" s="53">
        <f t="shared" si="15"/>
        <v>-9.2356434257649198</v>
      </c>
      <c r="Q202" s="53">
        <f t="shared" si="16"/>
        <v>85.297109487874778</v>
      </c>
    </row>
    <row r="203" spans="1:17" x14ac:dyDescent="0.25">
      <c r="A203" s="2"/>
      <c r="B203" s="2"/>
      <c r="C203" s="1"/>
      <c r="D203" s="59">
        <v>8</v>
      </c>
      <c r="E203" s="52">
        <v>2006.625</v>
      </c>
      <c r="F203" s="53">
        <v>658.37324689118304</v>
      </c>
      <c r="G203" s="54">
        <f t="shared" si="17"/>
        <v>11.099134283840044</v>
      </c>
      <c r="H203" s="54">
        <v>11.8</v>
      </c>
      <c r="I203" s="53">
        <v>10140.967741935499</v>
      </c>
      <c r="J203" s="53">
        <v>1125.77419354839</v>
      </c>
      <c r="K203" s="53">
        <v>1687.0967741935499</v>
      </c>
      <c r="L203" s="53">
        <f t="shared" si="18"/>
        <v>7328.0967741935592</v>
      </c>
      <c r="M203" s="52">
        <v>0.27</v>
      </c>
      <c r="N203" s="53">
        <v>760.853539591002</v>
      </c>
      <c r="O203" s="53">
        <f t="shared" si="19"/>
        <v>765.23018053555097</v>
      </c>
      <c r="P203" s="53">
        <f t="shared" si="15"/>
        <v>-4.3766409445489671</v>
      </c>
      <c r="Q203" s="53">
        <f t="shared" si="16"/>
        <v>19.154985957502475</v>
      </c>
    </row>
    <row r="204" spans="1:17" x14ac:dyDescent="0.25">
      <c r="A204" s="2"/>
      <c r="B204" s="2"/>
      <c r="C204" s="1"/>
      <c r="D204" s="59">
        <v>9</v>
      </c>
      <c r="E204" s="52">
        <v>2006.708333</v>
      </c>
      <c r="F204" s="53">
        <v>643.54895614969303</v>
      </c>
      <c r="G204" s="54">
        <f t="shared" si="17"/>
        <v>-14.824290741490017</v>
      </c>
      <c r="H204" s="54">
        <v>14.8</v>
      </c>
      <c r="I204" s="53">
        <v>9056.6666666666697</v>
      </c>
      <c r="J204" s="53">
        <v>865.73333333333301</v>
      </c>
      <c r="K204" s="53">
        <v>1321.5333333333299</v>
      </c>
      <c r="L204" s="53">
        <f t="shared" si="18"/>
        <v>6869.4000000000069</v>
      </c>
      <c r="M204" s="52">
        <v>0.36</v>
      </c>
      <c r="N204" s="53">
        <v>765.22109019382594</v>
      </c>
      <c r="O204" s="53">
        <f t="shared" si="19"/>
        <v>772.09029766628737</v>
      </c>
      <c r="P204" s="53">
        <f t="shared" si="15"/>
        <v>-6.8692074724614258</v>
      </c>
      <c r="Q204" s="53">
        <f t="shared" si="16"/>
        <v>47.186011299719887</v>
      </c>
    </row>
    <row r="205" spans="1:17" x14ac:dyDescent="0.25">
      <c r="A205" s="2"/>
      <c r="B205" s="2"/>
      <c r="C205" s="1"/>
      <c r="D205" s="59">
        <v>10</v>
      </c>
      <c r="E205" s="52">
        <v>2006.791667</v>
      </c>
      <c r="F205" s="53">
        <v>643.65276689072095</v>
      </c>
      <c r="G205" s="54">
        <f t="shared" si="17"/>
        <v>0.10381074102792809</v>
      </c>
      <c r="H205" s="54">
        <v>16.2</v>
      </c>
      <c r="I205" s="53">
        <v>7333.5483870967701</v>
      </c>
      <c r="J205" s="53">
        <v>600.41935483870998</v>
      </c>
      <c r="K205" s="53">
        <v>1040.5483870967701</v>
      </c>
      <c r="L205" s="53">
        <f t="shared" si="18"/>
        <v>5692.5806451612898</v>
      </c>
      <c r="M205" s="52">
        <v>0.28799999999999998</v>
      </c>
      <c r="N205" s="53">
        <v>781.39490308698203</v>
      </c>
      <c r="O205" s="53">
        <f t="shared" si="19"/>
        <v>777.34627867278675</v>
      </c>
      <c r="P205" s="53">
        <f t="shared" si="15"/>
        <v>4.0486244141952739</v>
      </c>
      <c r="Q205" s="53">
        <f t="shared" si="16"/>
        <v>16.391359647218025</v>
      </c>
    </row>
    <row r="206" spans="1:17" x14ac:dyDescent="0.25">
      <c r="A206" s="2"/>
      <c r="B206" s="2"/>
      <c r="C206" s="1"/>
      <c r="D206" s="59">
        <v>11</v>
      </c>
      <c r="E206" s="52">
        <v>2006.875</v>
      </c>
      <c r="F206" s="53">
        <v>647.74456657657299</v>
      </c>
      <c r="G206" s="54">
        <f t="shared" si="17"/>
        <v>4.0917996858520382</v>
      </c>
      <c r="H206" s="54">
        <v>21.8</v>
      </c>
      <c r="I206" s="53">
        <v>5947</v>
      </c>
      <c r="J206" s="53">
        <v>445.5</v>
      </c>
      <c r="K206" s="53">
        <v>765.13333333333298</v>
      </c>
      <c r="L206" s="53">
        <f t="shared" si="18"/>
        <v>4736.3666666666668</v>
      </c>
      <c r="M206" s="52">
        <v>0</v>
      </c>
      <c r="N206" s="53">
        <v>788.53315968440802</v>
      </c>
      <c r="O206" s="53">
        <f t="shared" si="19"/>
        <v>793.33226555867645</v>
      </c>
      <c r="P206" s="53">
        <f t="shared" si="15"/>
        <v>-4.7991058742684345</v>
      </c>
      <c r="Q206" s="53">
        <f t="shared" si="16"/>
        <v>23.031417192437797</v>
      </c>
    </row>
    <row r="207" spans="1:17" x14ac:dyDescent="0.25">
      <c r="A207" s="2"/>
      <c r="B207" s="2"/>
      <c r="C207" s="1"/>
      <c r="D207" s="59">
        <v>12</v>
      </c>
      <c r="E207" s="52">
        <v>2006.958333</v>
      </c>
      <c r="F207" s="53">
        <v>652.98889664951503</v>
      </c>
      <c r="G207" s="54">
        <f t="shared" si="17"/>
        <v>5.2443300729420343</v>
      </c>
      <c r="H207" s="54">
        <v>20.100000000000001</v>
      </c>
      <c r="I207" s="53">
        <v>5306.77419354839</v>
      </c>
      <c r="J207" s="53">
        <v>524.96774193548401</v>
      </c>
      <c r="K207" s="53">
        <v>723.41935483870998</v>
      </c>
      <c r="L207" s="53">
        <f t="shared" si="18"/>
        <v>4058.3870967741959</v>
      </c>
      <c r="M207" s="52">
        <v>2.6000000000000002E-2</v>
      </c>
      <c r="N207" s="53">
        <v>810.72224893805401</v>
      </c>
      <c r="O207" s="53">
        <f t="shared" si="19"/>
        <v>808.83322858426766</v>
      </c>
      <c r="P207" s="53">
        <f t="shared" si="15"/>
        <v>1.8890203537863499</v>
      </c>
      <c r="Q207" s="53">
        <f t="shared" si="16"/>
        <v>3.5683978970191066</v>
      </c>
    </row>
    <row r="208" spans="1:17" x14ac:dyDescent="0.25">
      <c r="A208" s="2"/>
      <c r="B208" s="2"/>
      <c r="C208" s="1"/>
      <c r="D208" s="59">
        <v>1</v>
      </c>
      <c r="E208" s="52">
        <v>2007.041667</v>
      </c>
      <c r="F208" s="53">
        <v>662.48953473067399</v>
      </c>
      <c r="G208" s="54">
        <f t="shared" si="17"/>
        <v>9.5006380811589679</v>
      </c>
      <c r="H208" s="54">
        <v>22.5</v>
      </c>
      <c r="I208" s="53">
        <v>5484.8387096774204</v>
      </c>
      <c r="J208" s="53">
        <v>429.58064516129002</v>
      </c>
      <c r="K208" s="53">
        <v>597</v>
      </c>
      <c r="L208" s="53">
        <f t="shared" si="18"/>
        <v>4458.2580645161306</v>
      </c>
      <c r="M208" s="52">
        <v>0.126</v>
      </c>
      <c r="N208" s="53">
        <v>801.12069761588702</v>
      </c>
      <c r="O208" s="53">
        <f t="shared" si="19"/>
        <v>807.11823966360157</v>
      </c>
      <c r="P208" s="53">
        <f t="shared" si="15"/>
        <v>-5.9975420477145462</v>
      </c>
      <c r="Q208" s="53">
        <f t="shared" si="16"/>
        <v>35.970510614103993</v>
      </c>
    </row>
    <row r="209" spans="1:17" x14ac:dyDescent="0.25">
      <c r="A209" s="2"/>
      <c r="B209" s="2"/>
      <c r="C209" s="1"/>
      <c r="D209" s="59">
        <v>2</v>
      </c>
      <c r="E209" s="52">
        <v>2007.125</v>
      </c>
      <c r="F209" s="53">
        <v>657.77752180176799</v>
      </c>
      <c r="G209" s="54">
        <f t="shared" si="17"/>
        <v>-4.712012928906006</v>
      </c>
      <c r="H209" s="54">
        <v>24.2</v>
      </c>
      <c r="I209" s="53">
        <v>7669.2857142857101</v>
      </c>
      <c r="J209" s="53">
        <v>581.392857142857</v>
      </c>
      <c r="K209" s="53">
        <v>937.357142857143</v>
      </c>
      <c r="L209" s="53">
        <f t="shared" si="18"/>
        <v>6150.5357142857101</v>
      </c>
      <c r="M209" s="52">
        <v>2.7999999999999997E-2</v>
      </c>
      <c r="N209" s="53">
        <v>766.34331023450898</v>
      </c>
      <c r="O209" s="53">
        <f t="shared" si="19"/>
        <v>785.74558091655206</v>
      </c>
      <c r="P209" s="53">
        <f t="shared" si="15"/>
        <v>-19.402270682043081</v>
      </c>
      <c r="Q209" s="53">
        <f t="shared" si="16"/>
        <v>376.44810761926851</v>
      </c>
    </row>
    <row r="210" spans="1:17" x14ac:dyDescent="0.25">
      <c r="A210" s="2"/>
      <c r="B210" s="2"/>
      <c r="C210" s="1"/>
      <c r="D210" s="59">
        <v>3</v>
      </c>
      <c r="E210" s="52">
        <v>2007.208333</v>
      </c>
      <c r="F210" s="53">
        <v>657.06700503931404</v>
      </c>
      <c r="G210" s="54">
        <f t="shared" si="17"/>
        <v>-0.71051676245394901</v>
      </c>
      <c r="H210" s="54">
        <v>22.3</v>
      </c>
      <c r="I210" s="53">
        <v>10676.4516129032</v>
      </c>
      <c r="J210" s="53">
        <v>687.58064516129002</v>
      </c>
      <c r="K210" s="53">
        <v>1103.7096774193501</v>
      </c>
      <c r="L210" s="53">
        <f t="shared" si="18"/>
        <v>8885.1612903225596</v>
      </c>
      <c r="M210" s="52">
        <v>0.29200000000000004</v>
      </c>
      <c r="N210" s="53">
        <v>743.01104423694903</v>
      </c>
      <c r="O210" s="53">
        <f t="shared" si="19"/>
        <v>759.53913866280482</v>
      </c>
      <c r="P210" s="53">
        <f t="shared" si="15"/>
        <v>-16.528094425855784</v>
      </c>
      <c r="Q210" s="53">
        <f t="shared" si="16"/>
        <v>273.17790535000501</v>
      </c>
    </row>
    <row r="211" spans="1:17" x14ac:dyDescent="0.25">
      <c r="A211" s="2"/>
      <c r="B211" s="2"/>
      <c r="C211" s="1"/>
      <c r="D211" s="59">
        <v>4</v>
      </c>
      <c r="E211" s="52">
        <v>2007.291667</v>
      </c>
      <c r="F211" s="53">
        <v>650.08661151716296</v>
      </c>
      <c r="G211" s="54">
        <f t="shared" si="17"/>
        <v>-6.9803935221510756</v>
      </c>
      <c r="H211" s="54">
        <v>23.3</v>
      </c>
      <c r="I211" s="53">
        <v>12413.333333333299</v>
      </c>
      <c r="J211" s="53">
        <v>1084.6666666666699</v>
      </c>
      <c r="K211" s="53">
        <v>1303.93333333333</v>
      </c>
      <c r="L211" s="53">
        <f t="shared" si="18"/>
        <v>10024.733333333299</v>
      </c>
      <c r="M211" s="52">
        <v>2.6000000000000002E-2</v>
      </c>
      <c r="N211" s="53">
        <v>738.00128503323901</v>
      </c>
      <c r="O211" s="53">
        <f t="shared" si="19"/>
        <v>750.56944498560699</v>
      </c>
      <c r="P211" s="53">
        <f t="shared" si="15"/>
        <v>-12.568159952367978</v>
      </c>
      <c r="Q211" s="53">
        <f t="shared" si="16"/>
        <v>157.95864458830624</v>
      </c>
    </row>
    <row r="212" spans="1:17" x14ac:dyDescent="0.25">
      <c r="A212" s="2"/>
      <c r="B212" s="2"/>
      <c r="C212" s="1"/>
      <c r="D212" s="59">
        <v>5</v>
      </c>
      <c r="E212" s="52">
        <v>2007.375</v>
      </c>
      <c r="F212" s="53">
        <v>645.77329849048999</v>
      </c>
      <c r="G212" s="54">
        <f t="shared" si="17"/>
        <v>-4.3133130266729722</v>
      </c>
      <c r="H212" s="54">
        <v>16.399999999999999</v>
      </c>
      <c r="I212" s="53">
        <v>11708.3870967742</v>
      </c>
      <c r="J212" s="53">
        <v>1136.4516129032299</v>
      </c>
      <c r="K212" s="53">
        <v>1754.1935483871</v>
      </c>
      <c r="L212" s="53">
        <f t="shared" si="18"/>
        <v>8817.7419354838694</v>
      </c>
      <c r="M212" s="52">
        <v>0</v>
      </c>
      <c r="N212" s="53">
        <v>743.53710322271297</v>
      </c>
      <c r="O212" s="53">
        <f t="shared" si="19"/>
        <v>753.13590324314896</v>
      </c>
      <c r="P212" s="53">
        <f t="shared" si="15"/>
        <v>-9.5988000204359878</v>
      </c>
      <c r="Q212" s="53">
        <f t="shared" si="16"/>
        <v>92.136961832321916</v>
      </c>
    </row>
    <row r="213" spans="1:17" x14ac:dyDescent="0.25">
      <c r="A213" s="2"/>
      <c r="B213" s="2"/>
      <c r="C213" s="1"/>
      <c r="D213" s="59">
        <v>6</v>
      </c>
      <c r="E213" s="52">
        <v>2007.458333</v>
      </c>
      <c r="F213" s="53">
        <v>642.45103509934495</v>
      </c>
      <c r="G213" s="54">
        <f t="shared" si="17"/>
        <v>-3.322263391145043</v>
      </c>
      <c r="H213" s="54">
        <v>12.4</v>
      </c>
      <c r="I213" s="53">
        <v>12332</v>
      </c>
      <c r="J213" s="53">
        <v>1175</v>
      </c>
      <c r="K213" s="53">
        <v>1803.6666666666699</v>
      </c>
      <c r="L213" s="53">
        <f t="shared" si="18"/>
        <v>9353.3333333333303</v>
      </c>
      <c r="M213" s="52">
        <v>0</v>
      </c>
      <c r="N213" s="53">
        <v>736.75852233412195</v>
      </c>
      <c r="O213" s="53">
        <f t="shared" si="19"/>
        <v>746.62838463165701</v>
      </c>
      <c r="P213" s="53">
        <f t="shared" si="15"/>
        <v>-9.8698622975350645</v>
      </c>
      <c r="Q213" s="53">
        <f t="shared" si="16"/>
        <v>97.414181772304147</v>
      </c>
    </row>
    <row r="214" spans="1:17" x14ac:dyDescent="0.25">
      <c r="A214" s="2"/>
      <c r="B214" s="2"/>
      <c r="C214" s="1"/>
      <c r="D214" s="59">
        <v>7</v>
      </c>
      <c r="E214" s="52">
        <v>2007.541667</v>
      </c>
      <c r="F214" s="53">
        <v>638.87980471014498</v>
      </c>
      <c r="G214" s="54">
        <f t="shared" si="17"/>
        <v>-3.5712303891999682</v>
      </c>
      <c r="H214" s="54">
        <v>10.3</v>
      </c>
      <c r="I214" s="53">
        <v>12454.8387096774</v>
      </c>
      <c r="J214" s="53">
        <v>1190.96774193548</v>
      </c>
      <c r="K214" s="53">
        <v>1837.7419354838701</v>
      </c>
      <c r="L214" s="53">
        <f t="shared" si="18"/>
        <v>9426.1290322580517</v>
      </c>
      <c r="M214" s="52">
        <v>0.122</v>
      </c>
      <c r="N214" s="53">
        <v>728.97150325627695</v>
      </c>
      <c r="O214" s="53">
        <f t="shared" si="19"/>
        <v>743.46135914729257</v>
      </c>
      <c r="P214" s="53">
        <f t="shared" si="15"/>
        <v>-14.489855891015623</v>
      </c>
      <c r="Q214" s="53">
        <f t="shared" si="16"/>
        <v>209.95592374240013</v>
      </c>
    </row>
    <row r="215" spans="1:17" x14ac:dyDescent="0.25">
      <c r="A215" s="2"/>
      <c r="B215" s="2"/>
      <c r="C215" s="1"/>
      <c r="D215" s="59">
        <v>8</v>
      </c>
      <c r="E215" s="52">
        <v>2007.625</v>
      </c>
      <c r="F215" s="53">
        <v>630.52652827145903</v>
      </c>
      <c r="G215" s="54">
        <f t="shared" si="17"/>
        <v>-8.3532764386859526</v>
      </c>
      <c r="H215" s="54">
        <v>10.199999999999999</v>
      </c>
      <c r="I215" s="53">
        <v>10110.6451612903</v>
      </c>
      <c r="J215" s="53">
        <v>1154.0645161290299</v>
      </c>
      <c r="K215" s="53">
        <v>1789.6774193548399</v>
      </c>
      <c r="L215" s="53">
        <f t="shared" si="18"/>
        <v>7166.9032258064299</v>
      </c>
      <c r="M215" s="52">
        <v>9.1999999999999998E-2</v>
      </c>
      <c r="N215" s="53">
        <v>740.90579408901999</v>
      </c>
      <c r="O215" s="53">
        <f t="shared" si="19"/>
        <v>756.15808658481535</v>
      </c>
      <c r="P215" s="53">
        <f t="shared" si="15"/>
        <v>-15.252292495795359</v>
      </c>
      <c r="Q215" s="53">
        <f t="shared" si="16"/>
        <v>232.63242637729542</v>
      </c>
    </row>
    <row r="216" spans="1:17" x14ac:dyDescent="0.25">
      <c r="A216" s="2"/>
      <c r="B216" s="2"/>
      <c r="C216" s="1"/>
      <c r="D216" s="59">
        <v>9</v>
      </c>
      <c r="E216" s="52">
        <v>2007.708333</v>
      </c>
      <c r="F216" s="53">
        <v>627.03960507430702</v>
      </c>
      <c r="G216" s="54">
        <f t="shared" si="17"/>
        <v>-3.4869231971520094</v>
      </c>
      <c r="H216" s="54">
        <v>9.9700000000000006</v>
      </c>
      <c r="I216" s="53">
        <v>9195</v>
      </c>
      <c r="J216" s="53">
        <v>958.8</v>
      </c>
      <c r="K216" s="53">
        <v>1618.6666666666699</v>
      </c>
      <c r="L216" s="53">
        <f t="shared" si="18"/>
        <v>6617.533333333331</v>
      </c>
      <c r="M216" s="52">
        <v>0.19400000000000001</v>
      </c>
      <c r="N216" s="53">
        <v>751.90879400501001</v>
      </c>
      <c r="O216" s="53">
        <f t="shared" si="19"/>
        <v>755.90550482146432</v>
      </c>
      <c r="P216" s="53">
        <f t="shared" si="15"/>
        <v>-3.9967108164543106</v>
      </c>
      <c r="Q216" s="53">
        <f t="shared" si="16"/>
        <v>15.973697350362881</v>
      </c>
    </row>
    <row r="217" spans="1:17" x14ac:dyDescent="0.25">
      <c r="A217" s="2"/>
      <c r="B217" s="2"/>
      <c r="C217" s="1"/>
      <c r="D217" s="59">
        <v>10</v>
      </c>
      <c r="E217" s="52">
        <v>2007.791667</v>
      </c>
      <c r="F217" s="53">
        <v>631.38394515828497</v>
      </c>
      <c r="G217" s="54">
        <f t="shared" si="17"/>
        <v>4.3443400839779542</v>
      </c>
      <c r="H217" s="54">
        <v>12.7</v>
      </c>
      <c r="I217" s="53">
        <v>7203.5483870967701</v>
      </c>
      <c r="J217" s="53">
        <v>664.80645161290295</v>
      </c>
      <c r="K217" s="53">
        <v>1019.90322580645</v>
      </c>
      <c r="L217" s="53">
        <f t="shared" si="18"/>
        <v>5518.8387096774177</v>
      </c>
      <c r="M217" s="52">
        <v>0</v>
      </c>
      <c r="N217" s="53">
        <v>763.77144657290603</v>
      </c>
      <c r="O217" s="53">
        <f t="shared" si="19"/>
        <v>767.94168347113498</v>
      </c>
      <c r="P217" s="53">
        <f t="shared" si="15"/>
        <v>-4.1702368982289499</v>
      </c>
      <c r="Q217" s="53">
        <f t="shared" si="16"/>
        <v>17.390875787350215</v>
      </c>
    </row>
    <row r="218" spans="1:17" x14ac:dyDescent="0.25">
      <c r="A218" s="2"/>
      <c r="B218" s="2"/>
      <c r="C218" s="1"/>
      <c r="D218" s="59">
        <v>11</v>
      </c>
      <c r="E218" s="52">
        <v>2007.875</v>
      </c>
      <c r="F218" s="53">
        <v>639.96484650037405</v>
      </c>
      <c r="G218" s="54">
        <f t="shared" si="17"/>
        <v>8.5809013420890778</v>
      </c>
      <c r="H218" s="54">
        <v>14.4</v>
      </c>
      <c r="I218" s="53">
        <v>5420</v>
      </c>
      <c r="J218" s="53">
        <v>473.23333333333301</v>
      </c>
      <c r="K218" s="53">
        <v>811.36666666666702</v>
      </c>
      <c r="L218" s="53">
        <f t="shared" si="18"/>
        <v>4135.4000000000005</v>
      </c>
      <c r="M218" s="52">
        <v>0.29599999999999999</v>
      </c>
      <c r="N218" s="53">
        <v>790.77039630016202</v>
      </c>
      <c r="O218" s="53">
        <f t="shared" si="19"/>
        <v>796.05696996933955</v>
      </c>
      <c r="P218" s="53">
        <f t="shared" si="15"/>
        <v>-5.2865736691775282</v>
      </c>
      <c r="Q218" s="53">
        <f t="shared" si="16"/>
        <v>27.947861159641153</v>
      </c>
    </row>
    <row r="219" spans="1:17" x14ac:dyDescent="0.25">
      <c r="A219" s="2"/>
      <c r="B219" s="2"/>
      <c r="C219" s="1"/>
      <c r="D219" s="59">
        <v>12</v>
      </c>
      <c r="E219" s="52">
        <v>2007.958333</v>
      </c>
      <c r="F219" s="53">
        <v>635.23122735008599</v>
      </c>
      <c r="G219" s="54">
        <f t="shared" si="17"/>
        <v>-4.7336191502880638</v>
      </c>
      <c r="H219" s="54">
        <v>16.2</v>
      </c>
      <c r="I219" s="53">
        <v>4078.7096774193501</v>
      </c>
      <c r="J219" s="53">
        <v>411.35483870967698</v>
      </c>
      <c r="K219" s="53">
        <v>607.45161290322596</v>
      </c>
      <c r="L219" s="53">
        <f t="shared" si="18"/>
        <v>3059.9032258064472</v>
      </c>
      <c r="M219" s="52">
        <v>0.79800000000000004</v>
      </c>
      <c r="N219" s="53">
        <v>828.62528347700902</v>
      </c>
      <c r="O219" s="53">
        <f t="shared" si="19"/>
        <v>828.60242488035624</v>
      </c>
      <c r="P219" s="53">
        <f t="shared" si="15"/>
        <v>2.2858596652781671E-2</v>
      </c>
      <c r="Q219" s="53">
        <f t="shared" si="16"/>
        <v>5.2251544093456141E-4</v>
      </c>
    </row>
    <row r="220" spans="1:17" x14ac:dyDescent="0.25">
      <c r="A220" s="2"/>
      <c r="B220" s="2"/>
      <c r="C220" s="1"/>
      <c r="D220" s="59">
        <v>1</v>
      </c>
      <c r="E220" s="52">
        <v>2008.041667</v>
      </c>
      <c r="F220" s="53">
        <v>637.41169971658803</v>
      </c>
      <c r="G220" s="54">
        <f t="shared" si="17"/>
        <v>2.1804723665020447</v>
      </c>
      <c r="H220" s="54">
        <v>14.7</v>
      </c>
      <c r="I220" s="53">
        <v>4849.6774193548399</v>
      </c>
      <c r="J220" s="53">
        <v>295.60967741935502</v>
      </c>
      <c r="K220" s="53">
        <v>512.83870967741905</v>
      </c>
      <c r="L220" s="53">
        <f t="shared" si="18"/>
        <v>4041.2290322580661</v>
      </c>
      <c r="M220" s="52">
        <v>1.0249999999999999</v>
      </c>
      <c r="N220" s="53">
        <v>799.84591667604195</v>
      </c>
      <c r="O220" s="53">
        <f t="shared" si="19"/>
        <v>801.91674484771943</v>
      </c>
      <c r="P220" s="53">
        <f t="shared" si="15"/>
        <v>-2.0708281716774763</v>
      </c>
      <c r="Q220" s="53">
        <f t="shared" si="16"/>
        <v>4.2883293166130798</v>
      </c>
    </row>
    <row r="221" spans="1:17" x14ac:dyDescent="0.25">
      <c r="A221" s="2"/>
      <c r="B221" s="2"/>
      <c r="C221" s="1"/>
      <c r="D221" s="59">
        <v>2</v>
      </c>
      <c r="E221" s="52">
        <v>2008.125</v>
      </c>
      <c r="F221" s="53">
        <v>639.70714886901396</v>
      </c>
      <c r="G221" s="54">
        <f t="shared" si="17"/>
        <v>2.2954491524259311</v>
      </c>
      <c r="H221" s="54">
        <v>12.2</v>
      </c>
      <c r="I221" s="53">
        <v>8231.7241379310308</v>
      </c>
      <c r="J221" s="53">
        <v>660.86206896551698</v>
      </c>
      <c r="K221" s="53">
        <v>951.72413793103499</v>
      </c>
      <c r="L221" s="53">
        <f t="shared" si="18"/>
        <v>6619.1379310344782</v>
      </c>
      <c r="M221" s="52">
        <v>0.19800000000000001</v>
      </c>
      <c r="N221" s="53">
        <v>754.77015860069196</v>
      </c>
      <c r="O221" s="53">
        <f t="shared" si="19"/>
        <v>762.16569877495181</v>
      </c>
      <c r="P221" s="53">
        <f t="shared" si="15"/>
        <v>-7.3955401742598497</v>
      </c>
      <c r="Q221" s="53">
        <f t="shared" si="16"/>
        <v>54.694014469091407</v>
      </c>
    </row>
    <row r="222" spans="1:17" x14ac:dyDescent="0.25">
      <c r="A222" s="2"/>
      <c r="B222" s="2"/>
      <c r="C222" s="1"/>
      <c r="D222" s="59">
        <v>3</v>
      </c>
      <c r="E222" s="52">
        <v>2008.208333</v>
      </c>
      <c r="F222" s="53">
        <v>641.26603577872095</v>
      </c>
      <c r="G222" s="54">
        <f t="shared" si="17"/>
        <v>1.5588869097069846</v>
      </c>
      <c r="H222" s="54">
        <v>9.93</v>
      </c>
      <c r="I222" s="53">
        <v>12179.677419354801</v>
      </c>
      <c r="J222" s="53">
        <v>995.16129032258095</v>
      </c>
      <c r="K222" s="53">
        <v>1240.2580645161299</v>
      </c>
      <c r="L222" s="53">
        <f t="shared" si="18"/>
        <v>9944.2580645160888</v>
      </c>
      <c r="M222" s="52">
        <v>8.0000000000000002E-3</v>
      </c>
      <c r="N222" s="53">
        <v>722.51205062439601</v>
      </c>
      <c r="O222" s="53">
        <f t="shared" si="19"/>
        <v>738.48319631268953</v>
      </c>
      <c r="P222" s="53">
        <f t="shared" si="15"/>
        <v>-15.971145688293518</v>
      </c>
      <c r="Q222" s="53">
        <f t="shared" si="16"/>
        <v>255.07749459669662</v>
      </c>
    </row>
    <row r="223" spans="1:17" x14ac:dyDescent="0.25">
      <c r="A223" s="2"/>
      <c r="B223" s="2"/>
      <c r="C223" s="1"/>
      <c r="D223" s="59">
        <v>4</v>
      </c>
      <c r="E223" s="52">
        <v>2008.291667</v>
      </c>
      <c r="F223" s="53">
        <v>648.863197492984</v>
      </c>
      <c r="G223" s="54">
        <f t="shared" si="17"/>
        <v>7.5971617142630521</v>
      </c>
      <c r="H223" s="54">
        <v>7.99</v>
      </c>
      <c r="I223" s="53">
        <v>14293.333333333299</v>
      </c>
      <c r="J223" s="53">
        <v>1149.6666666666699</v>
      </c>
      <c r="K223" s="53">
        <v>1480.3333333333301</v>
      </c>
      <c r="L223" s="53">
        <f t="shared" si="18"/>
        <v>11663.333333333299</v>
      </c>
      <c r="M223" s="52">
        <v>0</v>
      </c>
      <c r="N223" s="53">
        <v>720.28041043231099</v>
      </c>
      <c r="O223" s="53">
        <f t="shared" si="19"/>
        <v>733.87575282759974</v>
      </c>
      <c r="P223" s="53">
        <f t="shared" si="15"/>
        <v>-13.595342395288753</v>
      </c>
      <c r="Q223" s="53">
        <f t="shared" si="16"/>
        <v>184.83333484513574</v>
      </c>
    </row>
    <row r="224" spans="1:17" x14ac:dyDescent="0.25">
      <c r="A224" s="2"/>
      <c r="B224" s="2"/>
      <c r="C224" s="1"/>
      <c r="D224" s="59">
        <v>5</v>
      </c>
      <c r="E224" s="52">
        <v>2008.375</v>
      </c>
      <c r="F224" s="53">
        <v>645.80226358497396</v>
      </c>
      <c r="G224" s="54">
        <f t="shared" si="17"/>
        <v>-3.0609339080100426</v>
      </c>
      <c r="H224" s="54">
        <v>4.76</v>
      </c>
      <c r="I224" s="53">
        <v>11339.032258064501</v>
      </c>
      <c r="J224" s="53">
        <v>1034.41935483871</v>
      </c>
      <c r="K224" s="53">
        <v>1524.9032258064501</v>
      </c>
      <c r="L224" s="53">
        <f t="shared" si="18"/>
        <v>8779.7096774193396</v>
      </c>
      <c r="M224" s="52">
        <v>0.34799999999999998</v>
      </c>
      <c r="N224" s="53">
        <v>734.97571559636503</v>
      </c>
      <c r="O224" s="53">
        <f t="shared" si="19"/>
        <v>732.43850081636401</v>
      </c>
      <c r="P224" s="53">
        <f t="shared" si="15"/>
        <v>2.5372147800010225</v>
      </c>
      <c r="Q224" s="53">
        <f t="shared" si="16"/>
        <v>6.4374588398556369</v>
      </c>
    </row>
    <row r="225" spans="1:17" x14ac:dyDescent="0.25">
      <c r="A225" s="2"/>
      <c r="B225" s="2"/>
      <c r="C225" s="1"/>
      <c r="D225" s="59">
        <v>6</v>
      </c>
      <c r="E225" s="52">
        <v>2008.458333</v>
      </c>
      <c r="F225" s="53">
        <v>637.78934160103904</v>
      </c>
      <c r="G225" s="54">
        <f t="shared" si="17"/>
        <v>-8.0129219839349162</v>
      </c>
      <c r="H225" s="54">
        <v>1.92</v>
      </c>
      <c r="I225" s="53">
        <v>11957</v>
      </c>
      <c r="J225" s="53">
        <v>1207.3333333333301</v>
      </c>
      <c r="K225" s="53">
        <v>1741.6666666666699</v>
      </c>
      <c r="L225" s="53">
        <f t="shared" si="18"/>
        <v>9008</v>
      </c>
      <c r="M225" s="52">
        <v>0</v>
      </c>
      <c r="N225" s="53">
        <v>730.24320292170103</v>
      </c>
      <c r="O225" s="53">
        <f t="shared" si="19"/>
        <v>727.51884199162419</v>
      </c>
      <c r="P225" s="53">
        <f t="shared" si="15"/>
        <v>2.7243609300768412</v>
      </c>
      <c r="Q225" s="53">
        <f t="shared" si="16"/>
        <v>7.4221424773291513</v>
      </c>
    </row>
    <row r="226" spans="1:17" x14ac:dyDescent="0.25">
      <c r="A226" s="2"/>
      <c r="B226" s="2"/>
      <c r="C226" s="1"/>
      <c r="D226" s="59">
        <v>7</v>
      </c>
      <c r="E226" s="52">
        <v>2008.541667</v>
      </c>
      <c r="F226" s="53">
        <v>623.13424328263102</v>
      </c>
      <c r="G226" s="54">
        <f t="shared" si="17"/>
        <v>-14.655098318408022</v>
      </c>
      <c r="H226" s="54">
        <v>0.13700000000000001</v>
      </c>
      <c r="I226" s="53">
        <v>12226.4516129032</v>
      </c>
      <c r="J226" s="53">
        <v>1307.0967741935499</v>
      </c>
      <c r="K226" s="53">
        <v>1723.8709677419399</v>
      </c>
      <c r="L226" s="53">
        <f t="shared" si="18"/>
        <v>9195.4838709677115</v>
      </c>
      <c r="M226" s="52">
        <v>0.184</v>
      </c>
      <c r="N226" s="53">
        <v>726.11260571594801</v>
      </c>
      <c r="O226" s="53">
        <f t="shared" si="19"/>
        <v>718.15183781828341</v>
      </c>
      <c r="P226" s="53">
        <f t="shared" si="15"/>
        <v>7.9607678976645957</v>
      </c>
      <c r="Q226" s="53">
        <f t="shared" si="16"/>
        <v>63.373825520487188</v>
      </c>
    </row>
    <row r="227" spans="1:17" x14ac:dyDescent="0.25">
      <c r="A227" s="2"/>
      <c r="B227" s="2"/>
      <c r="C227" s="1"/>
      <c r="D227" s="59">
        <v>8</v>
      </c>
      <c r="E227" s="52">
        <v>2008.625</v>
      </c>
      <c r="F227" s="53">
        <v>624.16128875146103</v>
      </c>
      <c r="G227" s="54">
        <f t="shared" si="17"/>
        <v>1.0270454688300106</v>
      </c>
      <c r="H227" s="54">
        <v>0.17699999999999999</v>
      </c>
      <c r="I227" s="53">
        <v>10720</v>
      </c>
      <c r="J227" s="53">
        <v>1226.4838709677399</v>
      </c>
      <c r="K227" s="53">
        <v>1615.8064516129</v>
      </c>
      <c r="L227" s="53">
        <f t="shared" si="18"/>
        <v>7877.7096774193597</v>
      </c>
      <c r="M227" s="52">
        <v>0.78400000000000003</v>
      </c>
      <c r="N227" s="53">
        <v>735.71296493092404</v>
      </c>
      <c r="O227" s="53">
        <f t="shared" si="19"/>
        <v>719.84862586983263</v>
      </c>
      <c r="P227" s="53">
        <f t="shared" si="15"/>
        <v>15.864339061091414</v>
      </c>
      <c r="Q227" s="53">
        <f t="shared" si="16"/>
        <v>251.6772538452708</v>
      </c>
    </row>
    <row r="228" spans="1:17" x14ac:dyDescent="0.25">
      <c r="A228" s="2"/>
      <c r="B228" s="2"/>
      <c r="C228" s="1"/>
      <c r="D228" s="59">
        <v>9</v>
      </c>
      <c r="E228" s="52">
        <v>2008.708333</v>
      </c>
      <c r="F228" s="53">
        <v>619.91579367645602</v>
      </c>
      <c r="G228" s="54">
        <f t="shared" si="17"/>
        <v>-4.2454950750050102</v>
      </c>
      <c r="H228" s="54">
        <v>1.31</v>
      </c>
      <c r="I228" s="53">
        <v>9072.3333333333303</v>
      </c>
      <c r="J228" s="53">
        <v>1009.03333333333</v>
      </c>
      <c r="K228" s="53">
        <v>1395.3333333333301</v>
      </c>
      <c r="L228" s="53">
        <f t="shared" si="18"/>
        <v>6667.9666666666699</v>
      </c>
      <c r="M228" s="52">
        <v>6.0000000000000001E-3</v>
      </c>
      <c r="N228" s="53">
        <v>750.66790461323603</v>
      </c>
      <c r="O228" s="53">
        <f t="shared" si="19"/>
        <v>730.21865961226115</v>
      </c>
      <c r="P228" s="53">
        <f t="shared" si="15"/>
        <v>20.449245000974884</v>
      </c>
      <c r="Q228" s="53">
        <f t="shared" si="16"/>
        <v>418.17162110989625</v>
      </c>
    </row>
    <row r="229" spans="1:17" x14ac:dyDescent="0.25">
      <c r="A229" s="2"/>
      <c r="B229" s="2"/>
      <c r="C229" s="1"/>
      <c r="D229" s="59">
        <v>10</v>
      </c>
      <c r="E229" s="52">
        <v>2008.791667</v>
      </c>
      <c r="F229" s="53">
        <v>625.97720465143902</v>
      </c>
      <c r="G229" s="54">
        <f t="shared" si="17"/>
        <v>6.061410974983005</v>
      </c>
      <c r="H229" s="54">
        <v>2.23</v>
      </c>
      <c r="I229" s="53">
        <v>7543.8709677419401</v>
      </c>
      <c r="J229" s="53">
        <v>711.87096774193503</v>
      </c>
      <c r="K229" s="53">
        <v>1053.8064516129</v>
      </c>
      <c r="L229" s="53">
        <f t="shared" si="18"/>
        <v>5778.1935483871057</v>
      </c>
      <c r="M229" s="52">
        <v>0</v>
      </c>
      <c r="N229" s="53">
        <v>754.01041578663705</v>
      </c>
      <c r="O229" s="53">
        <f t="shared" si="19"/>
        <v>739.33671261973302</v>
      </c>
      <c r="P229" s="53">
        <f t="shared" si="15"/>
        <v>14.673703166904033</v>
      </c>
      <c r="Q229" s="53">
        <f t="shared" si="16"/>
        <v>215.31756463040946</v>
      </c>
    </row>
    <row r="230" spans="1:17" x14ac:dyDescent="0.25">
      <c r="A230" s="2"/>
      <c r="B230" s="2"/>
      <c r="C230" s="1"/>
      <c r="D230" s="59">
        <v>11</v>
      </c>
      <c r="E230" s="52">
        <v>2008.875</v>
      </c>
      <c r="F230" s="53">
        <v>623.91159122110605</v>
      </c>
      <c r="G230" s="54">
        <f t="shared" si="17"/>
        <v>-2.0656134303329736</v>
      </c>
      <c r="H230" s="54">
        <v>4.55</v>
      </c>
      <c r="I230" s="53">
        <v>6503.3333333333303</v>
      </c>
      <c r="J230" s="53">
        <v>507.73333333333301</v>
      </c>
      <c r="K230" s="53">
        <v>776.8</v>
      </c>
      <c r="L230" s="53">
        <f t="shared" si="18"/>
        <v>5218.7999999999975</v>
      </c>
      <c r="M230" s="52">
        <v>0.6</v>
      </c>
      <c r="N230" s="53">
        <v>757.35242437743602</v>
      </c>
      <c r="O230" s="53">
        <f t="shared" si="19"/>
        <v>750.43149392105363</v>
      </c>
      <c r="P230" s="53">
        <f t="shared" si="15"/>
        <v>6.9209304563823935</v>
      </c>
      <c r="Q230" s="53">
        <f t="shared" si="16"/>
        <v>47.899278382081405</v>
      </c>
    </row>
    <row r="231" spans="1:17" x14ac:dyDescent="0.25">
      <c r="A231" s="2"/>
      <c r="B231" s="2"/>
      <c r="C231" s="1"/>
      <c r="D231" s="59">
        <v>12</v>
      </c>
      <c r="E231" s="52">
        <v>2008.958333</v>
      </c>
      <c r="F231" s="53">
        <v>611.760996476385</v>
      </c>
      <c r="G231" s="54">
        <f t="shared" si="17"/>
        <v>-12.150594744721047</v>
      </c>
      <c r="H231" s="54">
        <v>10.8</v>
      </c>
      <c r="I231" s="53">
        <v>4329.0322580645197</v>
      </c>
      <c r="J231" s="53">
        <v>334.16129032258101</v>
      </c>
      <c r="K231" s="53">
        <v>550.41935483870998</v>
      </c>
      <c r="L231" s="53">
        <f t="shared" si="18"/>
        <v>3444.451612903229</v>
      </c>
      <c r="M231" s="52">
        <v>0.64</v>
      </c>
      <c r="N231" s="53">
        <v>817.00638432124197</v>
      </c>
      <c r="O231" s="53">
        <f t="shared" si="19"/>
        <v>786.37125796258147</v>
      </c>
      <c r="P231" s="53">
        <f t="shared" si="15"/>
        <v>30.6351263586605</v>
      </c>
      <c r="Q231" s="53">
        <f t="shared" si="16"/>
        <v>938.51096701109532</v>
      </c>
    </row>
    <row r="232" spans="1:17" x14ac:dyDescent="0.25">
      <c r="A232" s="2"/>
      <c r="B232" s="2"/>
      <c r="C232" s="1"/>
      <c r="D232" s="59">
        <v>1</v>
      </c>
      <c r="E232" s="52">
        <v>2009.041667</v>
      </c>
      <c r="F232" s="53">
        <v>620.71523359034995</v>
      </c>
      <c r="G232" s="54">
        <f t="shared" si="17"/>
        <v>8.9542371139649504</v>
      </c>
      <c r="H232" s="54">
        <v>12</v>
      </c>
      <c r="I232" s="53">
        <v>6200.9677419354803</v>
      </c>
      <c r="J232" s="53">
        <v>604.80645161290295</v>
      </c>
      <c r="K232" s="53">
        <v>540.35483870967698</v>
      </c>
      <c r="L232" s="53">
        <f t="shared" si="18"/>
        <v>5055.8064516129007</v>
      </c>
      <c r="M232" s="52">
        <v>6.0000000000000005E-2</v>
      </c>
      <c r="N232" s="53">
        <v>759.47124437790399</v>
      </c>
      <c r="O232" s="53">
        <f t="shared" si="19"/>
        <v>744.69821917689683</v>
      </c>
      <c r="P232" s="53">
        <f t="shared" si="15"/>
        <v>14.773025201007158</v>
      </c>
      <c r="Q232" s="53">
        <f t="shared" si="16"/>
        <v>218.24227358959257</v>
      </c>
    </row>
    <row r="233" spans="1:17" x14ac:dyDescent="0.25">
      <c r="A233" s="2"/>
      <c r="B233" s="2"/>
      <c r="C233" s="1"/>
      <c r="D233" s="59">
        <v>2</v>
      </c>
      <c r="E233" s="52">
        <v>2009.125</v>
      </c>
      <c r="F233" s="53">
        <v>616.12402139406095</v>
      </c>
      <c r="G233" s="54">
        <f t="shared" si="17"/>
        <v>-4.5912121962890069</v>
      </c>
      <c r="H233" s="54">
        <v>35.700000000000003</v>
      </c>
      <c r="I233" s="53">
        <v>7301.7857142857101</v>
      </c>
      <c r="J233" s="53">
        <v>545.32142857142901</v>
      </c>
      <c r="K233" s="53">
        <v>704.642857142857</v>
      </c>
      <c r="L233" s="53">
        <f t="shared" si="18"/>
        <v>6051.8214285714239</v>
      </c>
      <c r="M233" s="52">
        <v>0.69750000000000001</v>
      </c>
      <c r="N233" s="53">
        <v>739.04607898560198</v>
      </c>
      <c r="O233" s="53">
        <f t="shared" si="19"/>
        <v>733.36938790462068</v>
      </c>
      <c r="P233" s="53">
        <f t="shared" si="15"/>
        <v>5.6766910809812998</v>
      </c>
      <c r="Q233" s="53">
        <f t="shared" si="16"/>
        <v>32.224821628892641</v>
      </c>
    </row>
    <row r="234" spans="1:17" x14ac:dyDescent="0.25">
      <c r="A234" s="2"/>
      <c r="B234" s="2"/>
      <c r="C234" s="1"/>
      <c r="D234" s="59">
        <v>3</v>
      </c>
      <c r="E234" s="52">
        <v>2009.208333</v>
      </c>
      <c r="F234" s="53">
        <v>617.77838592311298</v>
      </c>
      <c r="G234" s="54">
        <f t="shared" si="17"/>
        <v>1.6543645290520317</v>
      </c>
      <c r="H234" s="54">
        <v>37.700000000000003</v>
      </c>
      <c r="I234" s="53">
        <v>12111.935483871001</v>
      </c>
      <c r="J234" s="53">
        <v>1010.77419354839</v>
      </c>
      <c r="K234" s="53">
        <v>1059.7419354838701</v>
      </c>
      <c r="L234" s="53">
        <f t="shared" si="18"/>
        <v>10041.419354838741</v>
      </c>
      <c r="M234" s="52">
        <v>0</v>
      </c>
      <c r="N234" s="53">
        <v>699.60269606469001</v>
      </c>
      <c r="O234" s="53">
        <f t="shared" si="19"/>
        <v>696.87735694265803</v>
      </c>
      <c r="P234" s="53">
        <f t="shared" si="15"/>
        <v>2.7253391220319827</v>
      </c>
      <c r="Q234" s="53">
        <f t="shared" si="16"/>
        <v>7.4274733300780582</v>
      </c>
    </row>
    <row r="235" spans="1:17" x14ac:dyDescent="0.25">
      <c r="A235" s="2"/>
      <c r="B235" s="2"/>
      <c r="C235" s="1"/>
      <c r="D235" s="59">
        <v>4</v>
      </c>
      <c r="E235" s="52">
        <v>2009.291667</v>
      </c>
      <c r="F235" s="53">
        <v>619.85163776669299</v>
      </c>
      <c r="G235" s="54">
        <f t="shared" si="17"/>
        <v>2.0732518435800102</v>
      </c>
      <c r="H235" s="54">
        <v>12.6</v>
      </c>
      <c r="I235" s="53">
        <v>13556.666666666701</v>
      </c>
      <c r="J235" s="53">
        <v>1159.9666666666701</v>
      </c>
      <c r="K235" s="53">
        <v>1258.7</v>
      </c>
      <c r="L235" s="53">
        <f t="shared" si="18"/>
        <v>11138.000000000029</v>
      </c>
      <c r="M235" s="52">
        <v>0</v>
      </c>
      <c r="N235" s="53">
        <v>697.96453952556601</v>
      </c>
      <c r="O235" s="53">
        <f t="shared" si="19"/>
        <v>693.19350551694208</v>
      </c>
      <c r="P235" s="53">
        <f t="shared" si="15"/>
        <v>4.7710340086239285</v>
      </c>
      <c r="Q235" s="53">
        <f t="shared" si="16"/>
        <v>22.762765511446112</v>
      </c>
    </row>
    <row r="236" spans="1:17" x14ac:dyDescent="0.25">
      <c r="A236" s="2"/>
      <c r="B236" s="2"/>
      <c r="C236" s="1"/>
      <c r="D236" s="59">
        <v>5</v>
      </c>
      <c r="E236" s="52">
        <v>2009.375</v>
      </c>
      <c r="F236" s="53">
        <v>613.91385556647106</v>
      </c>
      <c r="G236" s="54">
        <f t="shared" si="17"/>
        <v>-5.9377822002219318</v>
      </c>
      <c r="H236" s="54">
        <v>7.42</v>
      </c>
      <c r="I236" s="53">
        <v>10886.774193548399</v>
      </c>
      <c r="J236" s="53">
        <v>1236.3548387096801</v>
      </c>
      <c r="K236" s="53">
        <v>1398.7096774193501</v>
      </c>
      <c r="L236" s="53">
        <f t="shared" si="18"/>
        <v>8251.7096774193687</v>
      </c>
      <c r="M236" s="52">
        <v>1.2E-2</v>
      </c>
      <c r="N236" s="53">
        <v>720.60744511983296</v>
      </c>
      <c r="O236" s="53">
        <f t="shared" si="19"/>
        <v>712.027578864578</v>
      </c>
      <c r="P236" s="53">
        <f t="shared" si="15"/>
        <v>8.5798662552549558</v>
      </c>
      <c r="Q236" s="53">
        <f t="shared" si="16"/>
        <v>73.614104958062697</v>
      </c>
    </row>
    <row r="237" spans="1:17" x14ac:dyDescent="0.25">
      <c r="A237" s="2"/>
      <c r="B237" s="2"/>
      <c r="C237" s="1"/>
      <c r="D237" s="59">
        <v>6</v>
      </c>
      <c r="E237" s="52">
        <v>2009.458333</v>
      </c>
      <c r="F237" s="53">
        <v>604.60468888306002</v>
      </c>
      <c r="G237" s="54">
        <f t="shared" si="17"/>
        <v>-9.3091666834110356</v>
      </c>
      <c r="H237" s="54">
        <v>5.4</v>
      </c>
      <c r="I237" s="53">
        <v>10264.666666666701</v>
      </c>
      <c r="J237" s="53">
        <v>1153.2666666666701</v>
      </c>
      <c r="K237" s="53">
        <v>1447.6666666666699</v>
      </c>
      <c r="L237" s="53">
        <f t="shared" si="18"/>
        <v>7663.7333333333609</v>
      </c>
      <c r="M237" s="52">
        <v>1.4999999999999999E-2</v>
      </c>
      <c r="N237" s="53">
        <v>721.73943237910203</v>
      </c>
      <c r="O237" s="53">
        <f t="shared" si="19"/>
        <v>711.51944408404734</v>
      </c>
      <c r="P237" s="53">
        <f t="shared" si="15"/>
        <v>10.219988295054691</v>
      </c>
      <c r="Q237" s="53">
        <f t="shared" si="16"/>
        <v>104.44816075105489</v>
      </c>
    </row>
    <row r="238" spans="1:17" x14ac:dyDescent="0.25">
      <c r="A238" s="2"/>
      <c r="B238" s="2"/>
      <c r="C238" s="1"/>
      <c r="D238" s="59">
        <v>7</v>
      </c>
      <c r="E238" s="52">
        <v>2009.541667</v>
      </c>
      <c r="F238" s="53">
        <v>597.75907157398206</v>
      </c>
      <c r="G238" s="54">
        <f t="shared" si="17"/>
        <v>-6.8456173090779657</v>
      </c>
      <c r="H238" s="54">
        <v>3.1</v>
      </c>
      <c r="I238" s="53">
        <v>11009.3548387097</v>
      </c>
      <c r="J238" s="53">
        <v>1181.9354838709701</v>
      </c>
      <c r="K238" s="53">
        <v>1451.1935483871</v>
      </c>
      <c r="L238" s="53">
        <f t="shared" si="18"/>
        <v>8376.22580645163</v>
      </c>
      <c r="M238" s="52">
        <v>1.7500000000000002E-2</v>
      </c>
      <c r="N238" s="53">
        <v>709.16050827513004</v>
      </c>
      <c r="O238" s="53">
        <f t="shared" si="19"/>
        <v>698.43248883926185</v>
      </c>
      <c r="P238" s="53">
        <f t="shared" si="15"/>
        <v>10.728019435868191</v>
      </c>
      <c r="Q238" s="53">
        <f t="shared" si="16"/>
        <v>115.09040101636566</v>
      </c>
    </row>
    <row r="239" spans="1:17" x14ac:dyDescent="0.25">
      <c r="A239" s="2"/>
      <c r="B239" s="2"/>
      <c r="C239" s="1"/>
      <c r="D239" s="59">
        <v>8</v>
      </c>
      <c r="E239" s="52">
        <v>2009.625</v>
      </c>
      <c r="F239" s="53">
        <v>602.61894155332004</v>
      </c>
      <c r="G239" s="54">
        <f t="shared" si="17"/>
        <v>4.8598699793379865</v>
      </c>
      <c r="H239" s="54">
        <v>1.95</v>
      </c>
      <c r="I239" s="53">
        <v>9772.2580645161306</v>
      </c>
      <c r="J239" s="53">
        <v>1183.41935483871</v>
      </c>
      <c r="K239" s="53">
        <v>1329.6774193548399</v>
      </c>
      <c r="L239" s="53">
        <f t="shared" si="18"/>
        <v>7259.1612903225805</v>
      </c>
      <c r="M239" s="52">
        <v>0.1525</v>
      </c>
      <c r="N239" s="53">
        <v>721.59393914183704</v>
      </c>
      <c r="O239" s="53">
        <f t="shared" si="19"/>
        <v>705.92991862999975</v>
      </c>
      <c r="P239" s="53">
        <f t="shared" si="15"/>
        <v>15.664020511837293</v>
      </c>
      <c r="Q239" s="53">
        <f t="shared" si="16"/>
        <v>245.36153859525945</v>
      </c>
    </row>
    <row r="240" spans="1:17" x14ac:dyDescent="0.25">
      <c r="A240" s="2"/>
      <c r="B240" s="2"/>
      <c r="C240" s="1"/>
      <c r="D240" s="59">
        <v>9</v>
      </c>
      <c r="E240" s="52">
        <v>2009.708333</v>
      </c>
      <c r="F240" s="53">
        <v>598.91030156790202</v>
      </c>
      <c r="G240" s="54">
        <f t="shared" si="17"/>
        <v>-3.7086399854180172</v>
      </c>
      <c r="H240" s="54">
        <v>3.3</v>
      </c>
      <c r="I240" s="53">
        <v>8690.3333333333303</v>
      </c>
      <c r="J240" s="53">
        <v>983.5</v>
      </c>
      <c r="K240" s="53">
        <v>1187</v>
      </c>
      <c r="L240" s="53">
        <f t="shared" si="18"/>
        <v>6519.8333333333303</v>
      </c>
      <c r="M240" s="52">
        <v>0.2525</v>
      </c>
      <c r="N240" s="53">
        <v>725.08702824223599</v>
      </c>
      <c r="O240" s="53">
        <f t="shared" si="19"/>
        <v>715.07043233877732</v>
      </c>
      <c r="P240" s="53">
        <f t="shared" si="15"/>
        <v>10.016595903458665</v>
      </c>
      <c r="Q240" s="53">
        <f t="shared" si="16"/>
        <v>100.3321934931849</v>
      </c>
    </row>
    <row r="241" spans="1:17" x14ac:dyDescent="0.25">
      <c r="A241" s="2"/>
      <c r="B241" s="2"/>
      <c r="C241" s="1"/>
      <c r="D241" s="59">
        <v>10</v>
      </c>
      <c r="E241" s="52">
        <v>2009.791667</v>
      </c>
      <c r="F241" s="53">
        <v>606.85564754731695</v>
      </c>
      <c r="G241" s="54">
        <f t="shared" si="17"/>
        <v>7.9453459794149239</v>
      </c>
      <c r="H241" s="54">
        <v>7.7</v>
      </c>
      <c r="I241" s="53">
        <v>7663.8709677419401</v>
      </c>
      <c r="J241" s="53">
        <v>672.87096774193503</v>
      </c>
      <c r="K241" s="53">
        <v>846</v>
      </c>
      <c r="L241" s="53">
        <f t="shared" si="18"/>
        <v>6145.0000000000055</v>
      </c>
      <c r="M241" s="52">
        <v>0</v>
      </c>
      <c r="N241" s="53">
        <v>729.58938668130895</v>
      </c>
      <c r="O241" s="53">
        <f t="shared" si="19"/>
        <v>718.21268725428399</v>
      </c>
      <c r="P241" s="53">
        <f t="shared" si="15"/>
        <v>11.37669942702496</v>
      </c>
      <c r="Q241" s="53">
        <f t="shared" si="16"/>
        <v>129.42928985287006</v>
      </c>
    </row>
    <row r="242" spans="1:17" x14ac:dyDescent="0.25">
      <c r="A242" s="2"/>
      <c r="B242" s="2"/>
      <c r="C242" s="1"/>
      <c r="D242" s="59">
        <v>11</v>
      </c>
      <c r="E242" s="52">
        <v>2009.875</v>
      </c>
      <c r="F242" s="53">
        <v>605.03819647813702</v>
      </c>
      <c r="G242" s="54">
        <f t="shared" si="17"/>
        <v>-1.8174510691799242</v>
      </c>
      <c r="H242" s="54">
        <v>10.4</v>
      </c>
      <c r="I242" s="53">
        <v>6064.3333333333303</v>
      </c>
      <c r="J242" s="53">
        <v>468.86666666666702</v>
      </c>
      <c r="K242" s="53">
        <v>614.36666666666702</v>
      </c>
      <c r="L242" s="53">
        <f t="shared" si="18"/>
        <v>4981.0999999999967</v>
      </c>
      <c r="M242" s="52">
        <v>2.1999999999999999E-2</v>
      </c>
      <c r="N242" s="53">
        <v>740.33417423215997</v>
      </c>
      <c r="O242" s="53">
        <f t="shared" si="19"/>
        <v>739.749417899425</v>
      </c>
      <c r="P242" s="53">
        <f t="shared" si="15"/>
        <v>0.58475633273496896</v>
      </c>
      <c r="Q242" s="53">
        <f t="shared" si="16"/>
        <v>0.34193996867364973</v>
      </c>
    </row>
    <row r="243" spans="1:17" x14ac:dyDescent="0.25">
      <c r="A243" s="2"/>
      <c r="B243" s="2"/>
      <c r="C243" s="1"/>
      <c r="D243" s="59">
        <v>12</v>
      </c>
      <c r="E243" s="52">
        <v>2009.958333</v>
      </c>
      <c r="F243" s="53">
        <v>602.77371474595998</v>
      </c>
      <c r="G243" s="54">
        <f t="shared" si="17"/>
        <v>-2.2644817321770461</v>
      </c>
      <c r="H243" s="54">
        <v>13.5</v>
      </c>
      <c r="I243" s="53">
        <v>4717.0967741935501</v>
      </c>
      <c r="J243" s="53">
        <v>352.12903225806502</v>
      </c>
      <c r="K243" s="53">
        <v>520.93548387096803</v>
      </c>
      <c r="L243" s="53">
        <f t="shared" si="18"/>
        <v>3844.032258064517</v>
      </c>
      <c r="M243" s="52">
        <v>0.85999999999999988</v>
      </c>
      <c r="N243" s="53">
        <v>752.24589205728</v>
      </c>
      <c r="O243" s="53">
        <f t="shared" si="19"/>
        <v>763.50696849052724</v>
      </c>
      <c r="P243" s="53">
        <f t="shared" si="15"/>
        <v>-11.26107643324724</v>
      </c>
      <c r="Q243" s="53">
        <f t="shared" si="16"/>
        <v>126.81184243543638</v>
      </c>
    </row>
    <row r="244" spans="1:17" x14ac:dyDescent="0.25">
      <c r="A244" s="2"/>
      <c r="B244" s="2"/>
      <c r="C244" s="1"/>
      <c r="D244" s="59">
        <v>1</v>
      </c>
      <c r="E244" s="52">
        <v>2010.041667</v>
      </c>
      <c r="F244" s="53">
        <v>600.19830672898399</v>
      </c>
      <c r="G244" s="54">
        <f t="shared" si="17"/>
        <v>-2.5754080169759845</v>
      </c>
      <c r="H244" s="54">
        <v>19.600000000000001</v>
      </c>
      <c r="I244" s="53">
        <v>3805.4838709677401</v>
      </c>
      <c r="J244" s="53">
        <v>185.16129032258101</v>
      </c>
      <c r="K244" s="53">
        <v>263.03225806451599</v>
      </c>
      <c r="L244" s="53">
        <f t="shared" si="18"/>
        <v>3357.2903225806431</v>
      </c>
      <c r="M244" s="52">
        <v>2.8319999999999999</v>
      </c>
      <c r="N244" s="53">
        <v>761.660258735811</v>
      </c>
      <c r="O244" s="53">
        <f t="shared" si="19"/>
        <v>777.76977143663908</v>
      </c>
      <c r="P244" s="53">
        <f t="shared" si="15"/>
        <v>-16.109512700828077</v>
      </c>
      <c r="Q244" s="53">
        <f t="shared" si="16"/>
        <v>259.51639945814111</v>
      </c>
    </row>
    <row r="245" spans="1:17" x14ac:dyDescent="0.25">
      <c r="A245" s="2"/>
      <c r="B245" s="2"/>
      <c r="C245" s="1"/>
      <c r="D245" s="59">
        <v>2</v>
      </c>
      <c r="E245" s="52">
        <v>2010.125</v>
      </c>
      <c r="F245" s="53">
        <v>592.20550023200997</v>
      </c>
      <c r="G245" s="54">
        <f t="shared" si="17"/>
        <v>-7.9928064969740262</v>
      </c>
      <c r="H245" s="54">
        <v>17.399999999999999</v>
      </c>
      <c r="I245" s="53">
        <v>5855.7142857142899</v>
      </c>
      <c r="J245" s="53">
        <v>360.82142857142901</v>
      </c>
      <c r="K245" s="53">
        <v>410.53571428571399</v>
      </c>
      <c r="L245" s="53">
        <f t="shared" si="18"/>
        <v>5084.3571428571468</v>
      </c>
      <c r="M245" s="52">
        <v>0.73199999999999998</v>
      </c>
      <c r="N245" s="53">
        <v>738.27742034371295</v>
      </c>
      <c r="O245" s="53">
        <f t="shared" si="19"/>
        <v>730.62020763679027</v>
      </c>
      <c r="P245" s="53">
        <f t="shared" si="15"/>
        <v>7.6572127069226781</v>
      </c>
      <c r="Q245" s="53">
        <f t="shared" si="16"/>
        <v>58.632906439058125</v>
      </c>
    </row>
    <row r="246" spans="1:17" x14ac:dyDescent="0.25">
      <c r="A246" s="2"/>
      <c r="B246" s="2"/>
      <c r="C246" s="1"/>
      <c r="D246" s="59">
        <v>3</v>
      </c>
      <c r="E246" s="52">
        <v>2010.208333</v>
      </c>
      <c r="F246" s="53">
        <v>582.85856607770097</v>
      </c>
      <c r="G246" s="54">
        <f t="shared" si="17"/>
        <v>-9.3469341543089968</v>
      </c>
      <c r="H246" s="54">
        <v>596.20000000000005</v>
      </c>
      <c r="I246" s="53">
        <v>10888.064516128999</v>
      </c>
      <c r="J246" s="53">
        <v>847.19354838709705</v>
      </c>
      <c r="K246" s="53">
        <v>869.77419354838696</v>
      </c>
      <c r="L246" s="53">
        <f t="shared" si="18"/>
        <v>9171.0967741935165</v>
      </c>
      <c r="M246" s="52">
        <v>0.47799999999999992</v>
      </c>
      <c r="N246" s="53">
        <v>677.96911492563299</v>
      </c>
      <c r="O246" s="53">
        <f t="shared" si="19"/>
        <v>676.90883184962217</v>
      </c>
      <c r="P246" s="53">
        <f t="shared" si="15"/>
        <v>1.0602830760108191</v>
      </c>
      <c r="Q246" s="53">
        <f t="shared" si="16"/>
        <v>1.1242002012749643</v>
      </c>
    </row>
    <row r="247" spans="1:17" x14ac:dyDescent="0.25">
      <c r="A247" s="2"/>
      <c r="B247" s="2"/>
      <c r="C247" s="1"/>
      <c r="D247" s="59">
        <v>4</v>
      </c>
      <c r="E247" s="52">
        <v>2010.291667</v>
      </c>
      <c r="F247" s="53">
        <v>586.03044592382105</v>
      </c>
      <c r="G247" s="54">
        <f t="shared" si="17"/>
        <v>3.1718798461200777</v>
      </c>
      <c r="H247" s="54">
        <v>119.4</v>
      </c>
      <c r="I247" s="53">
        <v>11566</v>
      </c>
      <c r="J247" s="53">
        <v>1102.0333333333299</v>
      </c>
      <c r="K247" s="53">
        <v>985.2</v>
      </c>
      <c r="L247" s="53">
        <f t="shared" si="18"/>
        <v>9478.7666666666701</v>
      </c>
      <c r="M247" s="52">
        <v>3.5999999999999997E-2</v>
      </c>
      <c r="N247" s="53">
        <v>683.38154708747402</v>
      </c>
      <c r="O247" s="53">
        <f t="shared" si="19"/>
        <v>672.14421251688634</v>
      </c>
      <c r="P247" s="53">
        <f t="shared" si="15"/>
        <v>11.237334570587677</v>
      </c>
      <c r="Q247" s="53">
        <f t="shared" si="16"/>
        <v>126.27768825132493</v>
      </c>
    </row>
    <row r="248" spans="1:17" x14ac:dyDescent="0.25">
      <c r="A248" s="2"/>
      <c r="B248" s="2"/>
      <c r="C248" s="1"/>
      <c r="D248" s="59">
        <v>5</v>
      </c>
      <c r="E248" s="52">
        <v>2010.375</v>
      </c>
      <c r="F248" s="53">
        <v>588.61245328764596</v>
      </c>
      <c r="G248" s="54">
        <f t="shared" si="17"/>
        <v>2.5820073638249141</v>
      </c>
      <c r="H248" s="54">
        <v>16.2</v>
      </c>
      <c r="I248" s="53">
        <v>11143.870967741899</v>
      </c>
      <c r="J248" s="53">
        <v>1187.22580645161</v>
      </c>
      <c r="K248" s="53">
        <v>1237.8064516129</v>
      </c>
      <c r="L248" s="53">
        <f t="shared" si="18"/>
        <v>8718.8387096773895</v>
      </c>
      <c r="M248" s="52">
        <v>0</v>
      </c>
      <c r="N248" s="53">
        <v>688.77434978463396</v>
      </c>
      <c r="O248" s="53">
        <f t="shared" si="19"/>
        <v>682.12181710607274</v>
      </c>
      <c r="P248" s="53">
        <f t="shared" si="15"/>
        <v>6.6525326785612151</v>
      </c>
      <c r="Q248" s="53">
        <f t="shared" si="16"/>
        <v>44.256191039324854</v>
      </c>
    </row>
    <row r="249" spans="1:17" x14ac:dyDescent="0.25">
      <c r="A249" s="2"/>
      <c r="B249" s="2"/>
      <c r="C249" s="1"/>
      <c r="D249" s="59">
        <v>6</v>
      </c>
      <c r="E249" s="52">
        <v>2010.458333</v>
      </c>
      <c r="F249" s="53">
        <v>576.42944598975998</v>
      </c>
      <c r="G249" s="54">
        <f t="shared" si="17"/>
        <v>-12.183007297885979</v>
      </c>
      <c r="H249" s="54">
        <v>9.7200000000000006</v>
      </c>
      <c r="I249" s="53">
        <v>11334.333333333299</v>
      </c>
      <c r="J249" s="53">
        <v>1322.6666666666699</v>
      </c>
      <c r="K249" s="53">
        <v>1382.3333333333301</v>
      </c>
      <c r="L249" s="53">
        <f t="shared" si="18"/>
        <v>8629.3333333332994</v>
      </c>
      <c r="M249" s="52">
        <v>4.3999999999999997E-2</v>
      </c>
      <c r="N249" s="53">
        <v>681.706209567972</v>
      </c>
      <c r="O249" s="53">
        <f t="shared" si="19"/>
        <v>682.13518911306937</v>
      </c>
      <c r="P249" s="53">
        <f t="shared" si="15"/>
        <v>-0.42897954509737701</v>
      </c>
      <c r="Q249" s="53">
        <f t="shared" si="16"/>
        <v>0.18402345011195251</v>
      </c>
    </row>
    <row r="250" spans="1:17" x14ac:dyDescent="0.25">
      <c r="A250" s="2"/>
      <c r="B250" s="2"/>
      <c r="C250" s="1"/>
      <c r="D250" s="59">
        <v>7</v>
      </c>
      <c r="E250" s="52">
        <v>2010.541667</v>
      </c>
      <c r="F250" s="53">
        <v>572.91216339496998</v>
      </c>
      <c r="G250" s="54">
        <f t="shared" si="17"/>
        <v>-3.5172825947900037</v>
      </c>
      <c r="H250" s="54">
        <v>7.95</v>
      </c>
      <c r="I250" s="53">
        <v>12254.8387096774</v>
      </c>
      <c r="J250" s="53">
        <v>1377.0967741935499</v>
      </c>
      <c r="K250" s="53">
        <v>1545.8064516129</v>
      </c>
      <c r="L250" s="53">
        <f t="shared" si="18"/>
        <v>9331.9354838709514</v>
      </c>
      <c r="M250" s="52">
        <v>0</v>
      </c>
      <c r="N250" s="53">
        <v>667.53736216143898</v>
      </c>
      <c r="O250" s="53">
        <f t="shared" si="19"/>
        <v>669.64286521827273</v>
      </c>
      <c r="P250" s="53">
        <f t="shared" si="15"/>
        <v>-2.1055030568337543</v>
      </c>
      <c r="Q250" s="53">
        <f t="shared" si="16"/>
        <v>4.4331431223362836</v>
      </c>
    </row>
    <row r="251" spans="1:17" x14ac:dyDescent="0.25">
      <c r="A251" s="2"/>
      <c r="B251" s="2"/>
      <c r="C251" s="1"/>
      <c r="D251" s="59">
        <v>8</v>
      </c>
      <c r="E251" s="52">
        <v>2010.625</v>
      </c>
      <c r="F251" s="53">
        <v>566.82330043619095</v>
      </c>
      <c r="G251" s="54">
        <f t="shared" si="17"/>
        <v>-6.0888629587790319</v>
      </c>
      <c r="H251" s="54">
        <v>9.4600000000000009</v>
      </c>
      <c r="I251" s="53">
        <v>10489.3548387097</v>
      </c>
      <c r="J251" s="53">
        <v>1354.83870967742</v>
      </c>
      <c r="K251" s="53">
        <v>1618.38709677419</v>
      </c>
      <c r="L251" s="53">
        <f t="shared" si="18"/>
        <v>7516.1290322580899</v>
      </c>
      <c r="M251" s="52">
        <v>0.42400000000000004</v>
      </c>
      <c r="N251" s="53">
        <v>689.27243871039502</v>
      </c>
      <c r="O251" s="53">
        <f t="shared" si="19"/>
        <v>683.28245909292025</v>
      </c>
      <c r="P251" s="53">
        <f t="shared" si="15"/>
        <v>5.9899796174747735</v>
      </c>
      <c r="Q251" s="53">
        <f t="shared" si="16"/>
        <v>35.879855817763236</v>
      </c>
    </row>
    <row r="252" spans="1:17" x14ac:dyDescent="0.25">
      <c r="A252" s="2"/>
      <c r="B252" s="2"/>
      <c r="C252" s="1"/>
      <c r="D252" s="59">
        <v>9</v>
      </c>
      <c r="E252" s="52">
        <v>2010.708333</v>
      </c>
      <c r="F252" s="53">
        <v>563.73332947289202</v>
      </c>
      <c r="G252" s="54">
        <f t="shared" si="17"/>
        <v>-3.0899709632989243</v>
      </c>
      <c r="H252" s="54">
        <v>6.9</v>
      </c>
      <c r="I252" s="53">
        <v>9737.3333333333303</v>
      </c>
      <c r="J252" s="53">
        <v>1137.4000000000001</v>
      </c>
      <c r="K252" s="53">
        <v>1337.2666666666701</v>
      </c>
      <c r="L252" s="53">
        <f t="shared" si="18"/>
        <v>7262.6666666666606</v>
      </c>
      <c r="M252" s="52">
        <v>4.0000000000000001E-3</v>
      </c>
      <c r="N252" s="53">
        <v>681.85679306720601</v>
      </c>
      <c r="O252" s="53">
        <f t="shared" si="19"/>
        <v>679.76418512020962</v>
      </c>
      <c r="P252" s="53">
        <f t="shared" si="15"/>
        <v>2.0926079469963952</v>
      </c>
      <c r="Q252" s="53">
        <f t="shared" si="16"/>
        <v>4.3790080198324679</v>
      </c>
    </row>
    <row r="253" spans="1:17" x14ac:dyDescent="0.25">
      <c r="A253" s="2"/>
      <c r="B253" s="2"/>
      <c r="C253" s="1"/>
      <c r="D253" s="59">
        <v>10</v>
      </c>
      <c r="E253" s="52">
        <v>2010.791667</v>
      </c>
      <c r="F253" s="53">
        <v>559.202441561461</v>
      </c>
      <c r="G253" s="54">
        <f t="shared" si="17"/>
        <v>-4.530887911431023</v>
      </c>
      <c r="H253" s="54">
        <v>10.7</v>
      </c>
      <c r="I253" s="53">
        <v>7730.3225806451601</v>
      </c>
      <c r="J253" s="53">
        <v>596.48387096774195</v>
      </c>
      <c r="K253" s="53">
        <v>897.54838709677404</v>
      </c>
      <c r="L253" s="53">
        <f t="shared" si="18"/>
        <v>6236.2903225806449</v>
      </c>
      <c r="M253" s="52">
        <v>0.57400000000000007</v>
      </c>
      <c r="N253" s="53">
        <v>697.879859441137</v>
      </c>
      <c r="O253" s="53">
        <f t="shared" si="19"/>
        <v>685.46427360161249</v>
      </c>
      <c r="P253" s="53">
        <f t="shared" si="15"/>
        <v>12.41558583952451</v>
      </c>
      <c r="Q253" s="53">
        <f t="shared" si="16"/>
        <v>154.14677173860153</v>
      </c>
    </row>
    <row r="254" spans="1:17" x14ac:dyDescent="0.25">
      <c r="A254" s="2"/>
      <c r="B254" s="2"/>
      <c r="C254" s="1"/>
      <c r="D254" s="59">
        <v>11</v>
      </c>
      <c r="E254" s="52">
        <v>2010.875</v>
      </c>
      <c r="F254" s="53">
        <v>572.75841332043296</v>
      </c>
      <c r="G254" s="54">
        <f t="shared" si="17"/>
        <v>13.555971758971964</v>
      </c>
      <c r="H254" s="54">
        <v>10.8</v>
      </c>
      <c r="I254" s="53">
        <v>7291.6666666666697</v>
      </c>
      <c r="J254" s="53">
        <v>530.26666666666699</v>
      </c>
      <c r="K254" s="53">
        <v>744.7</v>
      </c>
      <c r="L254" s="53">
        <f t="shared" si="18"/>
        <v>6016.7000000000025</v>
      </c>
      <c r="M254" s="52">
        <v>1.2E-2</v>
      </c>
      <c r="N254" s="53">
        <v>702.82950739309501</v>
      </c>
      <c r="O254" s="53">
        <f t="shared" si="19"/>
        <v>688.77205449459314</v>
      </c>
      <c r="P254" s="53">
        <f t="shared" si="15"/>
        <v>14.057452898501879</v>
      </c>
      <c r="Q254" s="53">
        <f t="shared" si="16"/>
        <v>197.61198199359887</v>
      </c>
    </row>
    <row r="255" spans="1:17" x14ac:dyDescent="0.25">
      <c r="A255" s="2"/>
      <c r="B255" s="2"/>
      <c r="C255" s="1"/>
      <c r="D255" s="59">
        <v>12</v>
      </c>
      <c r="E255" s="52">
        <v>2010.958333</v>
      </c>
      <c r="F255" s="53">
        <v>582.735806304942</v>
      </c>
      <c r="G255" s="54">
        <f t="shared" si="17"/>
        <v>9.9773929845090379</v>
      </c>
      <c r="H255" s="54">
        <v>18.100000000000001</v>
      </c>
      <c r="I255" s="53">
        <v>4676.77419354839</v>
      </c>
      <c r="J255" s="53">
        <v>454.06451612903197</v>
      </c>
      <c r="K255" s="53">
        <v>545.29032258064501</v>
      </c>
      <c r="L255" s="53">
        <f t="shared" si="18"/>
        <v>3677.4193548387129</v>
      </c>
      <c r="M255" s="52">
        <v>0.79399999999999993</v>
      </c>
      <c r="N255" s="53">
        <v>738.80353699956095</v>
      </c>
      <c r="O255" s="53">
        <f t="shared" si="19"/>
        <v>746.92522567410072</v>
      </c>
      <c r="P255" s="53">
        <f t="shared" si="15"/>
        <v>-8.1216886745397687</v>
      </c>
      <c r="Q255" s="53">
        <f t="shared" si="16"/>
        <v>65.961826926147552</v>
      </c>
    </row>
    <row r="256" spans="1:17" x14ac:dyDescent="0.25">
      <c r="A256" s="2"/>
      <c r="B256" s="2"/>
      <c r="C256" s="1"/>
      <c r="D256" s="59">
        <v>1</v>
      </c>
      <c r="E256" s="52">
        <v>2011.041667</v>
      </c>
      <c r="F256" s="53">
        <v>589.84716712850002</v>
      </c>
      <c r="G256" s="54">
        <f t="shared" si="17"/>
        <v>7.1113608235580159</v>
      </c>
      <c r="H256" s="54">
        <v>18.600000000000001</v>
      </c>
      <c r="I256" s="53">
        <v>6296.77419354839</v>
      </c>
      <c r="J256" s="53">
        <v>380.06451612903197</v>
      </c>
      <c r="K256" s="53">
        <v>515.87096774193503</v>
      </c>
      <c r="L256" s="53">
        <f t="shared" si="18"/>
        <v>5400.8387096774231</v>
      </c>
      <c r="M256" s="52">
        <v>4.0000000000000001E-3</v>
      </c>
      <c r="N256" s="53">
        <v>719.71638854207197</v>
      </c>
      <c r="O256" s="53">
        <f t="shared" si="19"/>
        <v>714.92953832551837</v>
      </c>
      <c r="P256" s="53">
        <f t="shared" si="15"/>
        <v>4.7868502165536029</v>
      </c>
      <c r="Q256" s="53">
        <f t="shared" si="16"/>
        <v>22.913934995719274</v>
      </c>
    </row>
    <row r="257" spans="1:17" x14ac:dyDescent="0.25">
      <c r="A257" s="2"/>
      <c r="B257" s="2"/>
      <c r="C257" s="1"/>
      <c r="D257" s="59">
        <v>2</v>
      </c>
      <c r="E257" s="52">
        <v>2011.125</v>
      </c>
      <c r="F257" s="53">
        <v>595.53474827301795</v>
      </c>
      <c r="G257" s="54">
        <f t="shared" si="17"/>
        <v>5.6875811445179352</v>
      </c>
      <c r="H257" s="54">
        <v>18.600000000000001</v>
      </c>
      <c r="I257" s="53">
        <v>7322.8571428571404</v>
      </c>
      <c r="J257" s="53">
        <v>463.5</v>
      </c>
      <c r="K257" s="53">
        <v>748.03571428571399</v>
      </c>
      <c r="L257" s="53">
        <f t="shared" si="18"/>
        <v>6111.3214285714266</v>
      </c>
      <c r="M257" s="52">
        <v>1.1179999999999999</v>
      </c>
      <c r="N257" s="53">
        <v>691.28995287060695</v>
      </c>
      <c r="O257" s="53">
        <f t="shared" si="19"/>
        <v>710.01748016625129</v>
      </c>
      <c r="P257" s="53">
        <f t="shared" si="15"/>
        <v>-18.727527295644336</v>
      </c>
      <c r="Q257" s="53">
        <f t="shared" si="16"/>
        <v>350.72027860910367</v>
      </c>
    </row>
    <row r="258" spans="1:17" x14ac:dyDescent="0.25">
      <c r="A258" s="2"/>
      <c r="B258" s="2"/>
      <c r="C258" s="1"/>
      <c r="D258" s="59">
        <v>3</v>
      </c>
      <c r="E258" s="52">
        <v>2011.208333</v>
      </c>
      <c r="F258" s="53">
        <v>588.01998573366404</v>
      </c>
      <c r="G258" s="54">
        <f t="shared" si="17"/>
        <v>-7.5147625393539101</v>
      </c>
      <c r="H258" s="54">
        <v>18</v>
      </c>
      <c r="I258" s="53">
        <v>11265.1612903226</v>
      </c>
      <c r="J258" s="53">
        <v>782.09677419354796</v>
      </c>
      <c r="K258" s="53">
        <v>984.25806451612902</v>
      </c>
      <c r="L258" s="53">
        <f t="shared" si="18"/>
        <v>9498.8064516129234</v>
      </c>
      <c r="M258" s="52">
        <v>7.3999999999999996E-2</v>
      </c>
      <c r="N258" s="53">
        <v>660.55680141277298</v>
      </c>
      <c r="O258" s="53">
        <f t="shared" si="19"/>
        <v>678.15654028491429</v>
      </c>
      <c r="P258" s="53">
        <f t="shared" si="15"/>
        <v>-17.599738872141302</v>
      </c>
      <c r="Q258" s="53">
        <f t="shared" si="16"/>
        <v>309.7508083675616</v>
      </c>
    </row>
    <row r="259" spans="1:17" x14ac:dyDescent="0.25">
      <c r="A259" s="2"/>
      <c r="B259" s="2"/>
      <c r="C259" s="1"/>
      <c r="D259" s="59">
        <v>4</v>
      </c>
      <c r="E259" s="52">
        <v>2011.291667</v>
      </c>
      <c r="F259" s="53">
        <v>582.67745269048305</v>
      </c>
      <c r="G259" s="54">
        <f t="shared" si="17"/>
        <v>-5.3425330431809925</v>
      </c>
      <c r="H259" s="54">
        <v>15.4</v>
      </c>
      <c r="I259" s="53">
        <v>13004</v>
      </c>
      <c r="J259" s="53">
        <v>1140.9666666666701</v>
      </c>
      <c r="K259" s="53">
        <v>1237.1666666666699</v>
      </c>
      <c r="L259" s="53">
        <f t="shared" si="18"/>
        <v>10625.86666666666</v>
      </c>
      <c r="M259" s="52">
        <v>0.10400000000000001</v>
      </c>
      <c r="N259" s="53">
        <v>666.01872001932304</v>
      </c>
      <c r="O259" s="53">
        <f t="shared" si="19"/>
        <v>667.20692806793465</v>
      </c>
      <c r="P259" s="53">
        <f t="shared" si="15"/>
        <v>-1.1882080486116138</v>
      </c>
      <c r="Q259" s="53">
        <f t="shared" si="16"/>
        <v>1.4118383667854191</v>
      </c>
    </row>
    <row r="260" spans="1:17" x14ac:dyDescent="0.25">
      <c r="A260" s="2"/>
      <c r="B260" s="2"/>
      <c r="C260" s="1"/>
      <c r="D260" s="59">
        <v>5</v>
      </c>
      <c r="E260" s="52">
        <v>2011.375</v>
      </c>
      <c r="F260" s="53">
        <v>582.83539749801002</v>
      </c>
      <c r="G260" s="54">
        <f t="shared" si="17"/>
        <v>0.15794480752697382</v>
      </c>
      <c r="H260" s="54">
        <v>12</v>
      </c>
      <c r="I260" s="53">
        <v>11099.3548387097</v>
      </c>
      <c r="J260" s="53">
        <v>1117.7419354838701</v>
      </c>
      <c r="K260" s="53">
        <v>1426.61290322581</v>
      </c>
      <c r="L260" s="53">
        <f t="shared" si="18"/>
        <v>8555.00000000002</v>
      </c>
      <c r="M260" s="52">
        <v>9.8000000000000004E-2</v>
      </c>
      <c r="N260" s="53">
        <v>675.60473066110796</v>
      </c>
      <c r="O260" s="53">
        <f t="shared" si="19"/>
        <v>680.5679950210847</v>
      </c>
      <c r="P260" s="53">
        <f t="shared" ref="P260:P323" si="20">N260-O260</f>
        <v>-4.9632643599767334</v>
      </c>
      <c r="Q260" s="53">
        <f t="shared" ref="Q260:Q323" si="21">P260^2</f>
        <v>24.633993107015254</v>
      </c>
    </row>
    <row r="261" spans="1:17" x14ac:dyDescent="0.25">
      <c r="A261" s="2"/>
      <c r="B261" s="2"/>
      <c r="C261" s="1"/>
      <c r="D261" s="59">
        <v>6</v>
      </c>
      <c r="E261" s="52">
        <v>2011.458333</v>
      </c>
      <c r="F261" s="53">
        <v>583.97425010318102</v>
      </c>
      <c r="G261" s="54">
        <f t="shared" ref="G261:G324" si="22">(F261-F260)</f>
        <v>1.138852605170996</v>
      </c>
      <c r="H261" s="54">
        <v>7.23</v>
      </c>
      <c r="I261" s="53">
        <v>11968.666666666701</v>
      </c>
      <c r="J261" s="53">
        <v>1303.6666666666699</v>
      </c>
      <c r="K261" s="53">
        <v>1609</v>
      </c>
      <c r="L261" s="53">
        <f t="shared" ref="L261:L324" si="23">I261-J261-K261</f>
        <v>9056.0000000000309</v>
      </c>
      <c r="M261" s="52">
        <v>2E-3</v>
      </c>
      <c r="N261" s="53">
        <v>667.62444412450805</v>
      </c>
      <c r="O261" s="53">
        <f t="shared" si="19"/>
        <v>678.29790399665308</v>
      </c>
      <c r="P261" s="53">
        <f t="shared" si="20"/>
        <v>-10.673459872145031</v>
      </c>
      <c r="Q261" s="53">
        <f t="shared" si="21"/>
        <v>113.92274564229022</v>
      </c>
    </row>
    <row r="262" spans="1:17" x14ac:dyDescent="0.25">
      <c r="A262" s="2"/>
      <c r="B262" s="2"/>
      <c r="C262" s="1"/>
      <c r="D262" s="59">
        <v>7</v>
      </c>
      <c r="E262" s="52">
        <v>2011.541667</v>
      </c>
      <c r="F262" s="53">
        <v>578.49515044716304</v>
      </c>
      <c r="G262" s="54">
        <f t="shared" si="22"/>
        <v>-5.4790996560179792</v>
      </c>
      <c r="H262" s="54">
        <v>6.64</v>
      </c>
      <c r="I262" s="53">
        <v>12529.032258064501</v>
      </c>
      <c r="J262" s="53">
        <v>1360</v>
      </c>
      <c r="K262" s="53">
        <v>1519.58064516129</v>
      </c>
      <c r="L262" s="53">
        <f t="shared" si="23"/>
        <v>9649.4516129032108</v>
      </c>
      <c r="M262" s="52">
        <v>0.20400000000000001</v>
      </c>
      <c r="N262" s="53">
        <v>663.54570212489898</v>
      </c>
      <c r="O262" s="53">
        <f t="shared" ref="O262:O324" si="24">(IF(H262&gt;1000,$C$16,1)*$C$15*F262*L262+ $C$6*627*$C$5*(J262+K262) + $C$9*$C$8*($C$7-L262)+$C$12*IF(M262&gt;$C$10,$C$11*(M262-$C$10),0)) / ($C$4*L262+$C$5*(J262+K262)+$C$8*($C$7-L262)+IF(M262&gt;$C$10,$C$11*(M262-$C$10),0))  - $C$13*G262+IF(E262&lt;2008.3,$C$14,0)</f>
        <v>672.69912799791769</v>
      </c>
      <c r="P262" s="53">
        <f t="shared" si="20"/>
        <v>-9.1534258730187048</v>
      </c>
      <c r="Q262" s="53">
        <f t="shared" si="21"/>
        <v>83.78520521284824</v>
      </c>
    </row>
    <row r="263" spans="1:17" x14ac:dyDescent="0.25">
      <c r="A263" s="2"/>
      <c r="B263" s="2"/>
      <c r="C263" s="1"/>
      <c r="D263" s="59">
        <v>8</v>
      </c>
      <c r="E263" s="52">
        <v>2011.625</v>
      </c>
      <c r="F263" s="53">
        <v>573.76631328267695</v>
      </c>
      <c r="G263" s="54">
        <f t="shared" si="22"/>
        <v>-4.7288371644860945</v>
      </c>
      <c r="H263" s="54">
        <v>3.75</v>
      </c>
      <c r="I263" s="53">
        <v>10924.516129032299</v>
      </c>
      <c r="J263" s="53">
        <v>1411.61290322581</v>
      </c>
      <c r="K263" s="53">
        <v>1709.6774193548399</v>
      </c>
      <c r="L263" s="53">
        <f t="shared" si="23"/>
        <v>7803.2258064516491</v>
      </c>
      <c r="M263" s="52">
        <v>2.6000000000000002E-2</v>
      </c>
      <c r="N263" s="53">
        <v>679.66052250840198</v>
      </c>
      <c r="O263" s="53">
        <f t="shared" si="24"/>
        <v>685.49229542575199</v>
      </c>
      <c r="P263" s="53">
        <f t="shared" si="20"/>
        <v>-5.8317729173500084</v>
      </c>
      <c r="Q263" s="53">
        <f t="shared" si="21"/>
        <v>34.009575359537024</v>
      </c>
    </row>
    <row r="264" spans="1:17" x14ac:dyDescent="0.25">
      <c r="A264" s="2"/>
      <c r="B264" s="2"/>
      <c r="C264" s="1"/>
      <c r="D264" s="59">
        <v>9</v>
      </c>
      <c r="E264" s="52">
        <v>2011.708333</v>
      </c>
      <c r="F264" s="53">
        <v>565.47478924101301</v>
      </c>
      <c r="G264" s="54">
        <f t="shared" si="22"/>
        <v>-8.2915240416639335</v>
      </c>
      <c r="H264" s="54">
        <v>6.19</v>
      </c>
      <c r="I264" s="53">
        <v>9076.3333333333303</v>
      </c>
      <c r="J264" s="53">
        <v>1027.0333333333299</v>
      </c>
      <c r="K264" s="53">
        <v>1472.3333333333301</v>
      </c>
      <c r="L264" s="53">
        <f t="shared" si="23"/>
        <v>6576.9666666666699</v>
      </c>
      <c r="M264" s="52">
        <v>0.64399999999999991</v>
      </c>
      <c r="N264" s="53">
        <v>698.17842995225806</v>
      </c>
      <c r="O264" s="53">
        <f t="shared" si="24"/>
        <v>692.53528396880495</v>
      </c>
      <c r="P264" s="53">
        <f t="shared" si="20"/>
        <v>5.6431459834531097</v>
      </c>
      <c r="Q264" s="53">
        <f t="shared" si="21"/>
        <v>31.845096590562964</v>
      </c>
    </row>
    <row r="265" spans="1:17" x14ac:dyDescent="0.25">
      <c r="A265" s="2"/>
      <c r="B265" s="2"/>
      <c r="C265" s="1"/>
      <c r="D265" s="59">
        <v>10</v>
      </c>
      <c r="E265" s="52">
        <v>2011.791667</v>
      </c>
      <c r="F265" s="53">
        <v>563.12388790463694</v>
      </c>
      <c r="G265" s="54">
        <f t="shared" si="22"/>
        <v>-2.3509013363760687</v>
      </c>
      <c r="H265" s="54">
        <v>8.99</v>
      </c>
      <c r="I265" s="53">
        <v>7644.1935483871002</v>
      </c>
      <c r="J265" s="53">
        <v>774.80645161290295</v>
      </c>
      <c r="K265" s="53">
        <v>977.80645161290295</v>
      </c>
      <c r="L265" s="53">
        <f t="shared" si="23"/>
        <v>5891.5806451612934</v>
      </c>
      <c r="M265" s="52">
        <v>0.21000000000000002</v>
      </c>
      <c r="N265" s="53">
        <v>700.00888789012197</v>
      </c>
      <c r="O265" s="53">
        <f t="shared" si="24"/>
        <v>693.98503352707394</v>
      </c>
      <c r="P265" s="53">
        <f t="shared" si="20"/>
        <v>6.0238543630480308</v>
      </c>
      <c r="Q265" s="53">
        <f t="shared" si="21"/>
        <v>36.286821387212797</v>
      </c>
    </row>
    <row r="266" spans="1:17" x14ac:dyDescent="0.25">
      <c r="A266" s="2"/>
      <c r="B266" s="2"/>
      <c r="C266" s="1"/>
      <c r="D266" s="59">
        <v>11</v>
      </c>
      <c r="E266" s="52">
        <v>2011.875</v>
      </c>
      <c r="F266" s="53">
        <v>563.36210828299397</v>
      </c>
      <c r="G266" s="54">
        <f t="shared" si="22"/>
        <v>0.23822037835702758</v>
      </c>
      <c r="H266" s="54">
        <v>14.1</v>
      </c>
      <c r="I266" s="53">
        <v>5348.3333333333303</v>
      </c>
      <c r="J266" s="53">
        <v>417.2</v>
      </c>
      <c r="K266" s="53">
        <v>645.13333333333298</v>
      </c>
      <c r="L266" s="53">
        <f t="shared" si="23"/>
        <v>4285.9999999999973</v>
      </c>
      <c r="M266" s="52">
        <v>0.39200000000000002</v>
      </c>
      <c r="N266" s="53">
        <v>728.24737888726202</v>
      </c>
      <c r="O266" s="53">
        <f t="shared" si="24"/>
        <v>721.98888392449555</v>
      </c>
      <c r="P266" s="53">
        <f t="shared" si="20"/>
        <v>6.2584949627664628</v>
      </c>
      <c r="Q266" s="53">
        <f t="shared" si="21"/>
        <v>39.168759198973191</v>
      </c>
    </row>
    <row r="267" spans="1:17" x14ac:dyDescent="0.25">
      <c r="A267" s="2"/>
      <c r="B267" s="2"/>
      <c r="C267" s="1"/>
      <c r="D267" s="59">
        <v>12</v>
      </c>
      <c r="E267" s="52">
        <v>2011.958333</v>
      </c>
      <c r="F267" s="53">
        <v>553.89434077154704</v>
      </c>
      <c r="G267" s="54">
        <f t="shared" si="22"/>
        <v>-9.4677675114469366</v>
      </c>
      <c r="H267" s="54">
        <v>16.2</v>
      </c>
      <c r="I267" s="53">
        <v>4262.2580645161297</v>
      </c>
      <c r="J267" s="53">
        <v>458.96774193548401</v>
      </c>
      <c r="K267" s="53">
        <v>565.03225806451599</v>
      </c>
      <c r="L267" s="53">
        <f t="shared" si="23"/>
        <v>3238.2580645161297</v>
      </c>
      <c r="M267" s="52">
        <v>0.33</v>
      </c>
      <c r="N267" s="53">
        <v>750.30357665095403</v>
      </c>
      <c r="O267" s="53">
        <f t="shared" si="24"/>
        <v>752.08945552989792</v>
      </c>
      <c r="P267" s="53">
        <f t="shared" si="20"/>
        <v>-1.7858788789438904</v>
      </c>
      <c r="Q267" s="53">
        <f t="shared" si="21"/>
        <v>3.1893633702578867</v>
      </c>
    </row>
    <row r="268" spans="1:17" x14ac:dyDescent="0.25">
      <c r="A268" s="2"/>
      <c r="B268" s="2"/>
      <c r="C268" s="1"/>
      <c r="D268" s="59">
        <v>1</v>
      </c>
      <c r="E268" s="52">
        <v>2012.041667</v>
      </c>
      <c r="F268" s="53">
        <v>572.723447008476</v>
      </c>
      <c r="G268" s="54">
        <f t="shared" si="22"/>
        <v>18.829106236928965</v>
      </c>
      <c r="H268" s="54">
        <v>16.5</v>
      </c>
      <c r="I268" s="53">
        <v>6057.0967741935501</v>
      </c>
      <c r="J268" s="53">
        <v>495.74193548387098</v>
      </c>
      <c r="K268" s="53">
        <v>515</v>
      </c>
      <c r="L268" s="53">
        <f t="shared" si="23"/>
        <v>5046.3548387096789</v>
      </c>
      <c r="M268" s="52">
        <v>0.03</v>
      </c>
      <c r="N268" s="53">
        <v>711.62533327599397</v>
      </c>
      <c r="O268" s="53">
        <f t="shared" si="24"/>
        <v>701.79185823615489</v>
      </c>
      <c r="P268" s="53">
        <f t="shared" si="20"/>
        <v>9.8334750398390725</v>
      </c>
      <c r="Q268" s="53">
        <f t="shared" si="21"/>
        <v>96.697231359138044</v>
      </c>
    </row>
    <row r="269" spans="1:17" x14ac:dyDescent="0.25">
      <c r="A269" s="2"/>
      <c r="B269" s="2"/>
      <c r="C269" s="1"/>
      <c r="D269" s="59">
        <v>2</v>
      </c>
      <c r="E269" s="52">
        <v>2012.125</v>
      </c>
      <c r="F269" s="53">
        <v>575.30151523961899</v>
      </c>
      <c r="G269" s="54">
        <f t="shared" si="22"/>
        <v>2.5780682311429928</v>
      </c>
      <c r="H269" s="54">
        <v>16.3</v>
      </c>
      <c r="I269" s="53">
        <v>8507.5862068965507</v>
      </c>
      <c r="J269" s="53">
        <v>699.241379310345</v>
      </c>
      <c r="K269" s="53">
        <v>1011.6206896551701</v>
      </c>
      <c r="L269" s="53">
        <f t="shared" si="23"/>
        <v>6796.7241379310353</v>
      </c>
      <c r="M269" s="52">
        <v>6.2E-2</v>
      </c>
      <c r="N269" s="53">
        <v>676.53269316299304</v>
      </c>
      <c r="O269" s="53">
        <f t="shared" si="24"/>
        <v>687.9138662811805</v>
      </c>
      <c r="P269" s="53">
        <f t="shared" si="20"/>
        <v>-11.381173118187462</v>
      </c>
      <c r="Q269" s="53">
        <f t="shared" si="21"/>
        <v>129.53110154615291</v>
      </c>
    </row>
    <row r="270" spans="1:17" x14ac:dyDescent="0.25">
      <c r="A270" s="2"/>
      <c r="B270" s="2"/>
      <c r="C270" s="1"/>
      <c r="D270" s="59">
        <v>3</v>
      </c>
      <c r="E270" s="52">
        <v>2012.208333</v>
      </c>
      <c r="F270" s="53">
        <v>563.45973071929996</v>
      </c>
      <c r="G270" s="54">
        <f t="shared" si="22"/>
        <v>-11.841784520319038</v>
      </c>
      <c r="H270" s="54">
        <v>15.4</v>
      </c>
      <c r="I270" s="53">
        <v>11518.7096774194</v>
      </c>
      <c r="J270" s="53">
        <v>845.16129032258095</v>
      </c>
      <c r="K270" s="53">
        <v>1230.6774193548399</v>
      </c>
      <c r="L270" s="53">
        <f t="shared" si="23"/>
        <v>9442.8709677419793</v>
      </c>
      <c r="M270" s="52">
        <v>0.17599999999999999</v>
      </c>
      <c r="N270" s="53">
        <v>654.76649845727604</v>
      </c>
      <c r="O270" s="53">
        <f t="shared" si="24"/>
        <v>660.96760837624424</v>
      </c>
      <c r="P270" s="53">
        <f t="shared" si="20"/>
        <v>-6.2011099189682</v>
      </c>
      <c r="Q270" s="53">
        <f t="shared" si="21"/>
        <v>38.453764227125795</v>
      </c>
    </row>
    <row r="271" spans="1:17" x14ac:dyDescent="0.25">
      <c r="A271" s="2"/>
      <c r="B271" s="2"/>
      <c r="C271" s="1"/>
      <c r="D271" s="59">
        <v>4</v>
      </c>
      <c r="E271" s="52">
        <v>2012.291667</v>
      </c>
      <c r="F271" s="53">
        <v>558.56728288162401</v>
      </c>
      <c r="G271" s="54">
        <f t="shared" si="22"/>
        <v>-4.8924478376759453</v>
      </c>
      <c r="H271" s="54">
        <v>12.1</v>
      </c>
      <c r="I271" s="53">
        <v>13062.666666666701</v>
      </c>
      <c r="J271" s="53">
        <v>998.5</v>
      </c>
      <c r="K271" s="53">
        <v>1226.3333333333301</v>
      </c>
      <c r="L271" s="53">
        <f t="shared" si="23"/>
        <v>10837.83333333337</v>
      </c>
      <c r="M271" s="52">
        <v>0.34799999999999998</v>
      </c>
      <c r="N271" s="53">
        <v>652.16799233196195</v>
      </c>
      <c r="O271" s="53">
        <f t="shared" si="24"/>
        <v>643.40567073200498</v>
      </c>
      <c r="P271" s="53">
        <f t="shared" si="20"/>
        <v>8.7623215999569766</v>
      </c>
      <c r="Q271" s="53">
        <f t="shared" si="21"/>
        <v>76.778279821072587</v>
      </c>
    </row>
    <row r="272" spans="1:17" x14ac:dyDescent="0.25">
      <c r="A272" s="2"/>
      <c r="B272" s="2"/>
      <c r="C272" s="1"/>
      <c r="D272" s="59">
        <v>5</v>
      </c>
      <c r="E272" s="52">
        <v>2012.375</v>
      </c>
      <c r="F272" s="53">
        <v>556.28465236684201</v>
      </c>
      <c r="G272" s="54">
        <f t="shared" si="22"/>
        <v>-2.2826305147819994</v>
      </c>
      <c r="H272" s="54">
        <v>6.96</v>
      </c>
      <c r="I272" s="53">
        <v>11516.4516129032</v>
      </c>
      <c r="J272" s="53">
        <v>1207.41935483871</v>
      </c>
      <c r="K272" s="53">
        <v>1632.58064516129</v>
      </c>
      <c r="L272" s="53">
        <f t="shared" si="23"/>
        <v>8676.4516129031999</v>
      </c>
      <c r="M272" s="52">
        <v>0</v>
      </c>
      <c r="N272" s="53">
        <v>665.77925758361698</v>
      </c>
      <c r="O272" s="53">
        <f t="shared" si="24"/>
        <v>660.63071498417526</v>
      </c>
      <c r="P272" s="53">
        <f t="shared" si="20"/>
        <v>5.1485425994417255</v>
      </c>
      <c r="Q272" s="53">
        <f t="shared" si="21"/>
        <v>26.507490898266159</v>
      </c>
    </row>
    <row r="273" spans="1:17" x14ac:dyDescent="0.25">
      <c r="A273" s="2"/>
      <c r="B273" s="2"/>
      <c r="C273" s="1"/>
      <c r="D273" s="59">
        <v>6</v>
      </c>
      <c r="E273" s="52">
        <v>2012.458333</v>
      </c>
      <c r="F273" s="53">
        <v>553.30955800547702</v>
      </c>
      <c r="G273" s="54">
        <f t="shared" si="22"/>
        <v>-2.9750943613649952</v>
      </c>
      <c r="H273" s="54">
        <v>2.62</v>
      </c>
      <c r="I273" s="53">
        <v>12074.333333333299</v>
      </c>
      <c r="J273" s="53">
        <v>1321.6666666666699</v>
      </c>
      <c r="K273" s="53">
        <v>1751.6666666666699</v>
      </c>
      <c r="L273" s="53">
        <f t="shared" si="23"/>
        <v>9000.99999999996</v>
      </c>
      <c r="M273" s="52">
        <v>0</v>
      </c>
      <c r="N273" s="53">
        <v>658.41488839184694</v>
      </c>
      <c r="O273" s="53">
        <f t="shared" si="24"/>
        <v>656.93552795962717</v>
      </c>
      <c r="P273" s="53">
        <f t="shared" si="20"/>
        <v>1.479360432219778</v>
      </c>
      <c r="Q273" s="53">
        <f t="shared" si="21"/>
        <v>2.1885072884174881</v>
      </c>
    </row>
    <row r="274" spans="1:17" x14ac:dyDescent="0.25">
      <c r="A274" s="2"/>
      <c r="B274" s="2"/>
      <c r="C274" s="1"/>
      <c r="D274" s="59">
        <v>7</v>
      </c>
      <c r="E274" s="52">
        <v>2012.541667</v>
      </c>
      <c r="F274" s="53">
        <v>552.19488053902796</v>
      </c>
      <c r="G274" s="54">
        <f t="shared" si="22"/>
        <v>-1.1146774664490522</v>
      </c>
      <c r="H274" s="54">
        <v>1.05</v>
      </c>
      <c r="I274" s="53">
        <v>10993.225806451601</v>
      </c>
      <c r="J274" s="53">
        <v>1220.5483870967701</v>
      </c>
      <c r="K274" s="53">
        <v>1522.2580645161299</v>
      </c>
      <c r="L274" s="53">
        <f t="shared" si="23"/>
        <v>8250.4193548386993</v>
      </c>
      <c r="M274" s="52">
        <v>0.78200000000000003</v>
      </c>
      <c r="N274" s="53">
        <v>656.10770630472905</v>
      </c>
      <c r="O274" s="53">
        <f t="shared" si="24"/>
        <v>660.28886502748446</v>
      </c>
      <c r="P274" s="53">
        <f t="shared" si="20"/>
        <v>-4.1811587227554128</v>
      </c>
      <c r="Q274" s="53">
        <f t="shared" si="21"/>
        <v>17.482088264873674</v>
      </c>
    </row>
    <row r="275" spans="1:17" x14ac:dyDescent="0.25">
      <c r="A275" s="2"/>
      <c r="B275" s="2"/>
      <c r="C275" s="1"/>
      <c r="D275" s="59">
        <v>8</v>
      </c>
      <c r="E275" s="52">
        <v>2012.625</v>
      </c>
      <c r="F275" s="53">
        <v>541.58577929620901</v>
      </c>
      <c r="G275" s="54">
        <f t="shared" si="22"/>
        <v>-10.609101242818952</v>
      </c>
      <c r="H275" s="54">
        <v>1.63</v>
      </c>
      <c r="I275" s="53">
        <v>9263.5483870967691</v>
      </c>
      <c r="J275" s="53">
        <v>1155.2580645161299</v>
      </c>
      <c r="K275" s="53">
        <v>1638.7096774193501</v>
      </c>
      <c r="L275" s="53">
        <f t="shared" si="23"/>
        <v>6469.5806451612898</v>
      </c>
      <c r="M275" s="52">
        <v>0.90199999999999991</v>
      </c>
      <c r="N275" s="53">
        <v>685.78828183688404</v>
      </c>
      <c r="O275" s="53">
        <f t="shared" si="24"/>
        <v>679.0090422913039</v>
      </c>
      <c r="P275" s="53">
        <f t="shared" si="20"/>
        <v>6.7792395455801397</v>
      </c>
      <c r="Q275" s="53">
        <f t="shared" si="21"/>
        <v>45.958088816357616</v>
      </c>
    </row>
    <row r="276" spans="1:17" x14ac:dyDescent="0.25">
      <c r="A276" s="2"/>
      <c r="B276" s="2"/>
      <c r="C276" s="1"/>
      <c r="D276" s="59">
        <v>9</v>
      </c>
      <c r="E276" s="52">
        <v>2012.708333</v>
      </c>
      <c r="F276" s="53">
        <v>540.04931092700394</v>
      </c>
      <c r="G276" s="54">
        <f t="shared" si="22"/>
        <v>-1.5364683692050676</v>
      </c>
      <c r="H276" s="54">
        <v>2.5099999999999998</v>
      </c>
      <c r="I276" s="53">
        <v>9087.3333333333303</v>
      </c>
      <c r="J276" s="53">
        <v>1022.53333333333</v>
      </c>
      <c r="K276" s="53">
        <v>1517.3333333333301</v>
      </c>
      <c r="L276" s="53">
        <f t="shared" si="23"/>
        <v>6547.4666666666699</v>
      </c>
      <c r="M276" s="52">
        <v>9.1999999999999998E-2</v>
      </c>
      <c r="N276" s="53">
        <v>692.08664170507495</v>
      </c>
      <c r="O276" s="53">
        <f t="shared" si="24"/>
        <v>670.34858927059668</v>
      </c>
      <c r="P276" s="53">
        <f t="shared" si="20"/>
        <v>21.738052434478277</v>
      </c>
      <c r="Q276" s="53">
        <f t="shared" si="21"/>
        <v>472.54292364412697</v>
      </c>
    </row>
    <row r="277" spans="1:17" x14ac:dyDescent="0.25">
      <c r="A277" s="2"/>
      <c r="B277" s="2"/>
      <c r="C277" s="1"/>
      <c r="D277" s="59">
        <v>10</v>
      </c>
      <c r="E277" s="52">
        <v>2012.791667</v>
      </c>
      <c r="F277" s="53">
        <v>542.69732644531098</v>
      </c>
      <c r="G277" s="54">
        <f t="shared" si="22"/>
        <v>2.6480155183070337</v>
      </c>
      <c r="H277" s="54">
        <v>5.46</v>
      </c>
      <c r="I277" s="53">
        <v>7659.0322580645197</v>
      </c>
      <c r="J277" s="53">
        <v>676.54838709677404</v>
      </c>
      <c r="K277" s="53">
        <v>1201.38709677419</v>
      </c>
      <c r="L277" s="53">
        <f t="shared" si="23"/>
        <v>5781.0967741935565</v>
      </c>
      <c r="M277" s="52">
        <v>0.45</v>
      </c>
      <c r="N277" s="53">
        <v>699.04368203539798</v>
      </c>
      <c r="O277" s="53">
        <f t="shared" si="24"/>
        <v>678.11210413413926</v>
      </c>
      <c r="P277" s="53">
        <f t="shared" si="20"/>
        <v>20.93157790125872</v>
      </c>
      <c r="Q277" s="53">
        <f t="shared" si="21"/>
        <v>438.13095343646239</v>
      </c>
    </row>
    <row r="278" spans="1:17" x14ac:dyDescent="0.25">
      <c r="A278" s="2"/>
      <c r="B278" s="2"/>
      <c r="C278" s="1"/>
      <c r="D278" s="59">
        <v>11</v>
      </c>
      <c r="E278" s="52">
        <v>2012.875</v>
      </c>
      <c r="F278" s="53">
        <v>540.134184144134</v>
      </c>
      <c r="G278" s="54">
        <f t="shared" si="22"/>
        <v>-2.5631423011769812</v>
      </c>
      <c r="H278" s="54">
        <v>10</v>
      </c>
      <c r="I278" s="53">
        <v>5637.6666666666697</v>
      </c>
      <c r="J278" s="53">
        <v>482.13333333333298</v>
      </c>
      <c r="K278" s="53">
        <v>857.6</v>
      </c>
      <c r="L278" s="53">
        <f t="shared" si="23"/>
        <v>4297.9333333333361</v>
      </c>
      <c r="M278" s="52">
        <v>0</v>
      </c>
      <c r="N278" s="53">
        <v>720.11488505520401</v>
      </c>
      <c r="O278" s="53">
        <f t="shared" si="24"/>
        <v>707.32262637110045</v>
      </c>
      <c r="P278" s="53">
        <f t="shared" si="20"/>
        <v>12.792258684103558</v>
      </c>
      <c r="Q278" s="53">
        <f t="shared" si="21"/>
        <v>163.6418822410229</v>
      </c>
    </row>
    <row r="279" spans="1:17" x14ac:dyDescent="0.25">
      <c r="A279" s="2"/>
      <c r="B279" s="2"/>
      <c r="C279" s="1"/>
      <c r="D279" s="59">
        <v>12</v>
      </c>
      <c r="E279" s="52">
        <v>2012.958333</v>
      </c>
      <c r="F279" s="53">
        <v>555.18526255724498</v>
      </c>
      <c r="G279" s="54">
        <f t="shared" si="22"/>
        <v>15.051078413110986</v>
      </c>
      <c r="H279" s="54">
        <v>13.5</v>
      </c>
      <c r="I279" s="53">
        <v>4552.2580645161297</v>
      </c>
      <c r="J279" s="53">
        <v>397.03225806451599</v>
      </c>
      <c r="K279" s="53">
        <v>669.80645161290295</v>
      </c>
      <c r="L279" s="53">
        <f t="shared" si="23"/>
        <v>3485.4193548387107</v>
      </c>
      <c r="M279" s="52">
        <v>0.80800000000000005</v>
      </c>
      <c r="N279" s="53">
        <v>742.89145316590702</v>
      </c>
      <c r="O279" s="53">
        <f t="shared" si="24"/>
        <v>731.05465527326726</v>
      </c>
      <c r="P279" s="53">
        <f t="shared" si="20"/>
        <v>11.836797892639765</v>
      </c>
      <c r="Q279" s="53">
        <f t="shared" si="21"/>
        <v>140.1097843512012</v>
      </c>
    </row>
    <row r="280" spans="1:17" x14ac:dyDescent="0.25">
      <c r="A280" s="2"/>
      <c r="B280" s="2"/>
      <c r="C280" s="1"/>
      <c r="D280" s="59">
        <v>1</v>
      </c>
      <c r="E280" s="52">
        <v>2013.041667</v>
      </c>
      <c r="F280" s="53">
        <v>565.18928273884899</v>
      </c>
      <c r="G280" s="54">
        <f t="shared" si="22"/>
        <v>10.004020181604005</v>
      </c>
      <c r="H280" s="54">
        <v>14.4</v>
      </c>
      <c r="I280" s="53">
        <v>6327.0967741935501</v>
      </c>
      <c r="J280" s="53">
        <v>273.06451612903197</v>
      </c>
      <c r="K280" s="53">
        <v>625.06451612903197</v>
      </c>
      <c r="L280" s="53">
        <f t="shared" si="23"/>
        <v>5428.9677419354857</v>
      </c>
      <c r="M280" s="52">
        <v>0.65</v>
      </c>
      <c r="N280" s="53">
        <v>706.96200311478196</v>
      </c>
      <c r="O280" s="53">
        <f t="shared" si="24"/>
        <v>692.76923658144835</v>
      </c>
      <c r="P280" s="53">
        <f t="shared" si="20"/>
        <v>14.192766533333611</v>
      </c>
      <c r="Q280" s="53">
        <f t="shared" si="21"/>
        <v>201.43462186971456</v>
      </c>
    </row>
    <row r="281" spans="1:17" x14ac:dyDescent="0.25">
      <c r="A281" s="2"/>
      <c r="B281" s="2"/>
      <c r="C281" s="1"/>
      <c r="D281" s="59">
        <v>2</v>
      </c>
      <c r="E281" s="52">
        <v>2013.125</v>
      </c>
      <c r="F281" s="53">
        <v>560.12079018885697</v>
      </c>
      <c r="G281" s="54">
        <f t="shared" si="22"/>
        <v>-5.0684925499920155</v>
      </c>
      <c r="H281" s="54">
        <v>14.2</v>
      </c>
      <c r="I281" s="53">
        <v>8243.9285714285706</v>
      </c>
      <c r="J281" s="53">
        <v>620.107142857143</v>
      </c>
      <c r="K281" s="53">
        <v>1007.14285714286</v>
      </c>
      <c r="L281" s="53">
        <f t="shared" si="23"/>
        <v>6616.6785714285679</v>
      </c>
      <c r="M281" s="52">
        <v>6.4000000000000001E-2</v>
      </c>
      <c r="N281" s="53">
        <v>677.07911097220006</v>
      </c>
      <c r="O281" s="53">
        <f t="shared" si="24"/>
        <v>681.75196285433003</v>
      </c>
      <c r="P281" s="53">
        <f t="shared" si="20"/>
        <v>-4.6728518821299758</v>
      </c>
      <c r="Q281" s="53">
        <f t="shared" si="21"/>
        <v>21.835544712325657</v>
      </c>
    </row>
    <row r="282" spans="1:17" x14ac:dyDescent="0.25">
      <c r="A282" s="2"/>
      <c r="B282" s="2"/>
      <c r="C282" s="1"/>
      <c r="D282" s="59">
        <v>3</v>
      </c>
      <c r="E282" s="52">
        <v>2013.208333</v>
      </c>
      <c r="F282" s="53">
        <v>543.88879984004404</v>
      </c>
      <c r="G282" s="54">
        <f t="shared" si="22"/>
        <v>-16.231990348812928</v>
      </c>
      <c r="H282" s="54">
        <v>11.8</v>
      </c>
      <c r="I282" s="53">
        <v>11253.870967741899</v>
      </c>
      <c r="J282" s="53">
        <v>839.06451612903197</v>
      </c>
      <c r="K282" s="53">
        <v>1353.83870967742</v>
      </c>
      <c r="L282" s="53">
        <f t="shared" si="23"/>
        <v>9060.9677419354466</v>
      </c>
      <c r="M282" s="52">
        <v>0.156</v>
      </c>
      <c r="N282" s="53">
        <v>650.45169150873096</v>
      </c>
      <c r="O282" s="53">
        <f t="shared" si="24"/>
        <v>650.53428128213034</v>
      </c>
      <c r="P282" s="53">
        <f t="shared" si="20"/>
        <v>-8.2589773399377009E-2</v>
      </c>
      <c r="Q282" s="53">
        <f t="shared" si="21"/>
        <v>6.8210706701604422E-3</v>
      </c>
    </row>
    <row r="283" spans="1:17" x14ac:dyDescent="0.25">
      <c r="A283" s="2"/>
      <c r="B283" s="2"/>
      <c r="C283" s="1"/>
      <c r="D283" s="59">
        <v>4</v>
      </c>
      <c r="E283" s="52">
        <v>2013.291667</v>
      </c>
      <c r="F283" s="53">
        <v>547.079703809286</v>
      </c>
      <c r="G283" s="54">
        <f t="shared" si="22"/>
        <v>3.1909039692419583</v>
      </c>
      <c r="H283" s="54">
        <v>8.32</v>
      </c>
      <c r="I283" s="53">
        <v>13007.333333333299</v>
      </c>
      <c r="J283" s="53">
        <v>1117.5</v>
      </c>
      <c r="K283" s="53">
        <v>1496.6666666666699</v>
      </c>
      <c r="L283" s="53">
        <f t="shared" si="23"/>
        <v>10393.16666666663</v>
      </c>
      <c r="M283" s="52">
        <v>0</v>
      </c>
      <c r="N283" s="53">
        <v>652.04405329883696</v>
      </c>
      <c r="O283" s="53">
        <f t="shared" si="24"/>
        <v>634.37856721009973</v>
      </c>
      <c r="P283" s="53">
        <f t="shared" si="20"/>
        <v>17.665486088737225</v>
      </c>
      <c r="Q283" s="53">
        <f t="shared" si="21"/>
        <v>312.0693987513684</v>
      </c>
    </row>
    <row r="284" spans="1:17" x14ac:dyDescent="0.25">
      <c r="A284" s="2"/>
      <c r="B284" s="2"/>
      <c r="C284" s="1"/>
      <c r="D284" s="59">
        <v>5</v>
      </c>
      <c r="E284" s="52">
        <v>2013.375</v>
      </c>
      <c r="F284" s="53">
        <v>544.79132867096905</v>
      </c>
      <c r="G284" s="54">
        <f t="shared" si="22"/>
        <v>-2.2883751383169511</v>
      </c>
      <c r="H284" s="54">
        <v>5.13</v>
      </c>
      <c r="I284" s="53">
        <v>10993.5483870968</v>
      </c>
      <c r="J284" s="53">
        <v>1198.0645161290299</v>
      </c>
      <c r="K284" s="53">
        <v>1887.7419354838701</v>
      </c>
      <c r="L284" s="53">
        <f t="shared" si="23"/>
        <v>7907.7419354838994</v>
      </c>
      <c r="M284" s="52">
        <v>0</v>
      </c>
      <c r="N284" s="53">
        <v>664.30189028964605</v>
      </c>
      <c r="O284" s="53">
        <f t="shared" si="24"/>
        <v>660.64137921348879</v>
      </c>
      <c r="P284" s="53">
        <f t="shared" si="20"/>
        <v>3.6605110761572632</v>
      </c>
      <c r="Q284" s="53">
        <f t="shared" si="21"/>
        <v>13.399341338670006</v>
      </c>
    </row>
    <row r="285" spans="1:17" x14ac:dyDescent="0.25">
      <c r="A285" s="2"/>
      <c r="B285" s="2"/>
      <c r="C285" s="1"/>
      <c r="D285" s="59">
        <v>6</v>
      </c>
      <c r="E285" s="52">
        <v>2013.458333</v>
      </c>
      <c r="F285" s="53">
        <v>550.77936284571103</v>
      </c>
      <c r="G285" s="54">
        <f t="shared" si="22"/>
        <v>5.9880341747419834</v>
      </c>
      <c r="H285" s="54">
        <v>0.42099999999999999</v>
      </c>
      <c r="I285" s="53">
        <v>11294.666666666701</v>
      </c>
      <c r="J285" s="53">
        <v>1261.6666666666699</v>
      </c>
      <c r="K285" s="53">
        <v>1975.3333333333301</v>
      </c>
      <c r="L285" s="53">
        <f t="shared" si="23"/>
        <v>8057.6666666667006</v>
      </c>
      <c r="M285" s="52">
        <v>0</v>
      </c>
      <c r="N285" s="53">
        <v>661.60024952271795</v>
      </c>
      <c r="O285" s="53">
        <f t="shared" si="24"/>
        <v>659.96095149855796</v>
      </c>
      <c r="P285" s="53">
        <f t="shared" si="20"/>
        <v>1.6392980241599844</v>
      </c>
      <c r="Q285" s="53">
        <f t="shared" si="21"/>
        <v>2.6872980120148289</v>
      </c>
    </row>
    <row r="286" spans="1:17" x14ac:dyDescent="0.25">
      <c r="A286" s="2"/>
      <c r="B286" s="2"/>
      <c r="C286" s="1"/>
      <c r="D286" s="59">
        <v>7</v>
      </c>
      <c r="E286" s="52">
        <v>2013.541667</v>
      </c>
      <c r="F286" s="53">
        <v>550.33826115632701</v>
      </c>
      <c r="G286" s="54">
        <f t="shared" si="22"/>
        <v>-0.44110168938402694</v>
      </c>
      <c r="H286" s="54">
        <v>0</v>
      </c>
      <c r="I286" s="53">
        <v>10003.5483870968</v>
      </c>
      <c r="J286" s="53">
        <v>1142.03225806452</v>
      </c>
      <c r="K286" s="53">
        <v>1775.4838709677399</v>
      </c>
      <c r="L286" s="53">
        <f t="shared" si="23"/>
        <v>7086.0322580645397</v>
      </c>
      <c r="M286" s="52">
        <v>0.502</v>
      </c>
      <c r="N286" s="53">
        <v>666.18949770542804</v>
      </c>
      <c r="O286" s="53">
        <f t="shared" si="24"/>
        <v>672.41983595628733</v>
      </c>
      <c r="P286" s="53">
        <f t="shared" si="20"/>
        <v>-6.2303382508592904</v>
      </c>
      <c r="Q286" s="53">
        <f t="shared" si="21"/>
        <v>38.817114720120401</v>
      </c>
    </row>
    <row r="287" spans="1:17" x14ac:dyDescent="0.25">
      <c r="A287" s="2"/>
      <c r="B287" s="2"/>
      <c r="C287" s="1"/>
      <c r="D287" s="59">
        <v>8</v>
      </c>
      <c r="E287" s="52">
        <v>2013.625</v>
      </c>
      <c r="F287" s="53">
        <v>543.82385561676995</v>
      </c>
      <c r="G287" s="54">
        <f t="shared" si="22"/>
        <v>-6.5144055395570604</v>
      </c>
      <c r="H287" s="54">
        <v>22</v>
      </c>
      <c r="I287" s="53">
        <v>8786.1290322580608</v>
      </c>
      <c r="J287" s="53">
        <v>1137.5483870967701</v>
      </c>
      <c r="K287" s="53">
        <v>1779.6774193548399</v>
      </c>
      <c r="L287" s="53">
        <f t="shared" si="23"/>
        <v>5868.9032258064508</v>
      </c>
      <c r="M287" s="52">
        <v>1.02</v>
      </c>
      <c r="N287" s="53">
        <v>678.38801159594504</v>
      </c>
      <c r="O287" s="53">
        <f t="shared" si="24"/>
        <v>688.03488775630058</v>
      </c>
      <c r="P287" s="53">
        <f t="shared" si="20"/>
        <v>-9.6468761603555322</v>
      </c>
      <c r="Q287" s="53">
        <f t="shared" si="21"/>
        <v>93.0622196532359</v>
      </c>
    </row>
    <row r="288" spans="1:17" x14ac:dyDescent="0.25">
      <c r="A288" s="2"/>
      <c r="B288" s="2"/>
      <c r="C288" s="1"/>
      <c r="D288" s="59">
        <v>9</v>
      </c>
      <c r="E288" s="52">
        <v>2013.708333</v>
      </c>
      <c r="F288" s="53">
        <v>539.55192492419803</v>
      </c>
      <c r="G288" s="54">
        <f t="shared" si="22"/>
        <v>-4.2719306925719138</v>
      </c>
      <c r="H288" s="54">
        <v>6.2</v>
      </c>
      <c r="I288" s="53">
        <v>8510.3333333333303</v>
      </c>
      <c r="J288" s="53">
        <v>756.53333333333296</v>
      </c>
      <c r="K288" s="53">
        <v>1457.6666666666699</v>
      </c>
      <c r="L288" s="53">
        <f t="shared" si="23"/>
        <v>6296.1333333333278</v>
      </c>
      <c r="M288" s="52">
        <v>0.40600000000000003</v>
      </c>
      <c r="N288" s="53">
        <v>693.06807158003903</v>
      </c>
      <c r="O288" s="53">
        <f t="shared" si="24"/>
        <v>673.22462160416194</v>
      </c>
      <c r="P288" s="53">
        <f t="shared" si="20"/>
        <v>19.843449975877093</v>
      </c>
      <c r="Q288" s="53">
        <f t="shared" si="21"/>
        <v>393.76250694513658</v>
      </c>
    </row>
    <row r="289" spans="1:17" x14ac:dyDescent="0.25">
      <c r="A289" s="2"/>
      <c r="B289" s="2"/>
      <c r="C289" s="1"/>
      <c r="D289" s="59">
        <v>10</v>
      </c>
      <c r="E289" s="52">
        <v>2013.791667</v>
      </c>
      <c r="F289" s="53">
        <v>553.339854873489</v>
      </c>
      <c r="G289" s="54">
        <f t="shared" si="22"/>
        <v>13.787929949290969</v>
      </c>
      <c r="H289" s="54">
        <v>3.16</v>
      </c>
      <c r="I289" s="53">
        <v>7610.3225806451601</v>
      </c>
      <c r="J289" s="53">
        <v>721.83870967741905</v>
      </c>
      <c r="K289" s="53">
        <v>1216.4516129032299</v>
      </c>
      <c r="L289" s="53">
        <f t="shared" si="23"/>
        <v>5672.0322580645106</v>
      </c>
      <c r="M289" s="52">
        <v>2.1999999999999999E-2</v>
      </c>
      <c r="N289" s="53">
        <v>683.525244572509</v>
      </c>
      <c r="O289" s="53">
        <f t="shared" si="24"/>
        <v>682.20410362668929</v>
      </c>
      <c r="P289" s="53">
        <f t="shared" si="20"/>
        <v>1.3211409458197068</v>
      </c>
      <c r="Q289" s="53">
        <f t="shared" si="21"/>
        <v>1.7454133987213893</v>
      </c>
    </row>
    <row r="290" spans="1:17" x14ac:dyDescent="0.25">
      <c r="A290" s="2"/>
      <c r="B290" s="2"/>
      <c r="C290" s="1"/>
      <c r="D290" s="59">
        <v>11</v>
      </c>
      <c r="E290" s="52">
        <v>2013.875</v>
      </c>
      <c r="F290" s="53">
        <v>563.06461329151705</v>
      </c>
      <c r="G290" s="54">
        <f t="shared" si="22"/>
        <v>9.7247584180280455</v>
      </c>
      <c r="H290" s="54">
        <v>5.0999999999999996</v>
      </c>
      <c r="I290" s="53">
        <v>4871</v>
      </c>
      <c r="J290" s="53">
        <v>516</v>
      </c>
      <c r="K290" s="53">
        <v>719.63333333333298</v>
      </c>
      <c r="L290" s="53">
        <f t="shared" si="23"/>
        <v>3635.3666666666668</v>
      </c>
      <c r="M290" s="52">
        <v>0.8859999999999999</v>
      </c>
      <c r="N290" s="53">
        <v>716.58589687918197</v>
      </c>
      <c r="O290" s="53">
        <f t="shared" si="24"/>
        <v>734.70854899153028</v>
      </c>
      <c r="P290" s="53">
        <f t="shared" si="20"/>
        <v>-18.122652112348305</v>
      </c>
      <c r="Q290" s="53">
        <f t="shared" si="21"/>
        <v>328.43051958520249</v>
      </c>
    </row>
    <row r="291" spans="1:17" x14ac:dyDescent="0.25">
      <c r="A291" s="2"/>
      <c r="B291" s="2"/>
      <c r="C291" s="1"/>
      <c r="D291" s="59">
        <v>12</v>
      </c>
      <c r="E291" s="52">
        <v>2013.958333</v>
      </c>
      <c r="F291" s="53">
        <v>567.67705153892803</v>
      </c>
      <c r="G291" s="54">
        <f t="shared" si="22"/>
        <v>4.612438247410978</v>
      </c>
      <c r="H291" s="54">
        <v>7.92</v>
      </c>
      <c r="I291" s="53">
        <v>4140</v>
      </c>
      <c r="J291" s="53">
        <v>498.16129032258101</v>
      </c>
      <c r="K291" s="53">
        <v>797.61290322580601</v>
      </c>
      <c r="L291" s="53">
        <f t="shared" si="23"/>
        <v>2844.2258064516132</v>
      </c>
      <c r="M291" s="52">
        <v>2.8000000000000004E-2</v>
      </c>
      <c r="N291" s="53">
        <v>755.91860171301005</v>
      </c>
      <c r="O291" s="53">
        <f t="shared" si="24"/>
        <v>767.13803709324122</v>
      </c>
      <c r="P291" s="53">
        <f t="shared" si="20"/>
        <v>-11.219435380231175</v>
      </c>
      <c r="Q291" s="53">
        <f t="shared" si="21"/>
        <v>125.87573025118306</v>
      </c>
    </row>
    <row r="292" spans="1:17" x14ac:dyDescent="0.25">
      <c r="A292" s="2"/>
      <c r="B292" s="2"/>
      <c r="C292" s="1"/>
      <c r="D292" s="59">
        <v>1</v>
      </c>
      <c r="E292" s="52">
        <v>2014.041667</v>
      </c>
      <c r="F292" s="53">
        <v>570.51082726196205</v>
      </c>
      <c r="G292" s="54">
        <f t="shared" si="22"/>
        <v>2.833775723034023</v>
      </c>
      <c r="H292" s="54">
        <v>8.99</v>
      </c>
      <c r="I292" s="53">
        <v>5863.5483870967701</v>
      </c>
      <c r="J292" s="53">
        <v>482.09677419354801</v>
      </c>
      <c r="K292" s="53">
        <v>710.677419354839</v>
      </c>
      <c r="L292" s="53">
        <f t="shared" si="23"/>
        <v>4670.7741935483828</v>
      </c>
      <c r="M292" s="52">
        <v>0</v>
      </c>
      <c r="N292" s="53">
        <v>712.70726956852798</v>
      </c>
      <c r="O292" s="53">
        <f t="shared" si="24"/>
        <v>717.24594483788042</v>
      </c>
      <c r="P292" s="53">
        <f t="shared" si="20"/>
        <v>-4.5386752693524386</v>
      </c>
      <c r="Q292" s="53">
        <f t="shared" si="21"/>
        <v>20.599573200631433</v>
      </c>
    </row>
    <row r="293" spans="1:17" x14ac:dyDescent="0.25">
      <c r="A293" s="2"/>
      <c r="B293" s="2"/>
      <c r="C293" s="1"/>
      <c r="D293" s="59">
        <v>2</v>
      </c>
      <c r="E293" s="52">
        <v>2014.125</v>
      </c>
      <c r="F293" s="53">
        <v>566.68869771827701</v>
      </c>
      <c r="G293" s="54">
        <f t="shared" si="22"/>
        <v>-3.8221295436850369</v>
      </c>
      <c r="H293" s="54">
        <v>9.2200000000000006</v>
      </c>
      <c r="I293" s="53">
        <v>8593.2142857142899</v>
      </c>
      <c r="J293" s="53">
        <v>681.42857142857099</v>
      </c>
      <c r="K293" s="53">
        <v>1047</v>
      </c>
      <c r="L293" s="53">
        <f t="shared" si="23"/>
        <v>6864.7857142857192</v>
      </c>
      <c r="M293" s="52">
        <v>6.7999999999999991E-2</v>
      </c>
      <c r="N293" s="53">
        <v>677.21011571185102</v>
      </c>
      <c r="O293" s="53">
        <f t="shared" si="24"/>
        <v>683.64187525102102</v>
      </c>
      <c r="P293" s="53">
        <f t="shared" si="20"/>
        <v>-6.4317595391700024</v>
      </c>
      <c r="Q293" s="53">
        <f t="shared" si="21"/>
        <v>41.367530769704324</v>
      </c>
    </row>
    <row r="294" spans="1:17" x14ac:dyDescent="0.25">
      <c r="A294" s="2"/>
      <c r="B294" s="2"/>
      <c r="C294" s="1"/>
      <c r="D294" s="59">
        <v>3</v>
      </c>
      <c r="E294" s="52">
        <v>2014.208333</v>
      </c>
      <c r="F294" s="53">
        <v>563.59122631269395</v>
      </c>
      <c r="G294" s="54">
        <f t="shared" si="22"/>
        <v>-3.0974714055830646</v>
      </c>
      <c r="H294" s="54">
        <v>7.28</v>
      </c>
      <c r="I294" s="53">
        <v>13174.1935483871</v>
      </c>
      <c r="J294" s="53">
        <v>827.25806451612902</v>
      </c>
      <c r="K294" s="53">
        <v>1309.4838709677399</v>
      </c>
      <c r="L294" s="53">
        <f t="shared" si="23"/>
        <v>11037.451612903231</v>
      </c>
      <c r="M294" s="52">
        <v>4.5999999999999999E-2</v>
      </c>
      <c r="N294" s="53">
        <v>653.221836854716</v>
      </c>
      <c r="O294" s="53">
        <f t="shared" si="24"/>
        <v>645.10699698193889</v>
      </c>
      <c r="P294" s="53">
        <f t="shared" si="20"/>
        <v>8.1148398727771109</v>
      </c>
      <c r="Q294" s="53">
        <f t="shared" si="21"/>
        <v>65.850626160813235</v>
      </c>
    </row>
    <row r="295" spans="1:17" x14ac:dyDescent="0.25">
      <c r="A295" s="2"/>
      <c r="B295" s="2"/>
      <c r="C295" s="1"/>
      <c r="D295" s="59">
        <v>4</v>
      </c>
      <c r="E295" s="52">
        <v>2014.291667</v>
      </c>
      <c r="F295" s="53">
        <v>579.44532173822495</v>
      </c>
      <c r="G295" s="54">
        <f t="shared" si="22"/>
        <v>15.854095425531</v>
      </c>
      <c r="H295" s="54">
        <v>2.5</v>
      </c>
      <c r="I295" s="53">
        <v>12228.666666666701</v>
      </c>
      <c r="J295" s="53">
        <v>1058.63333333333</v>
      </c>
      <c r="K295" s="53">
        <v>1584.3333333333301</v>
      </c>
      <c r="L295" s="53">
        <f t="shared" si="23"/>
        <v>9585.7000000000407</v>
      </c>
      <c r="M295" s="52">
        <v>0.01</v>
      </c>
      <c r="N295" s="53">
        <v>657.50868783611202</v>
      </c>
      <c r="O295" s="53">
        <f t="shared" si="24"/>
        <v>661.24171933599212</v>
      </c>
      <c r="P295" s="53">
        <f t="shared" si="20"/>
        <v>-3.7330314998800986</v>
      </c>
      <c r="Q295" s="53">
        <f t="shared" si="21"/>
        <v>13.935524179097058</v>
      </c>
    </row>
    <row r="296" spans="1:17" x14ac:dyDescent="0.25">
      <c r="A296" s="2"/>
      <c r="B296" s="2"/>
      <c r="C296" s="1"/>
      <c r="D296" s="59">
        <v>5</v>
      </c>
      <c r="E296" s="52">
        <v>2014.375</v>
      </c>
      <c r="F296" s="53">
        <v>588.22630508492</v>
      </c>
      <c r="G296" s="54">
        <f t="shared" si="22"/>
        <v>8.7809833466950522</v>
      </c>
      <c r="H296" s="54">
        <v>6.4000000000000001E-2</v>
      </c>
      <c r="I296" s="53">
        <v>10817.0967741935</v>
      </c>
      <c r="J296" s="53">
        <v>1162.77419354839</v>
      </c>
      <c r="K296" s="53">
        <v>1828.38709677419</v>
      </c>
      <c r="L296" s="53">
        <f t="shared" si="23"/>
        <v>7825.9354838709205</v>
      </c>
      <c r="M296" s="52">
        <v>0</v>
      </c>
      <c r="N296" s="53">
        <v>677.51236644764504</v>
      </c>
      <c r="O296" s="53">
        <f t="shared" si="24"/>
        <v>688.50198551975313</v>
      </c>
      <c r="P296" s="53">
        <f t="shared" si="20"/>
        <v>-10.989619072108098</v>
      </c>
      <c r="Q296" s="53">
        <f t="shared" si="21"/>
        <v>120.77172735004206</v>
      </c>
    </row>
    <row r="297" spans="1:17" x14ac:dyDescent="0.25">
      <c r="A297" s="2"/>
      <c r="B297" s="2"/>
      <c r="C297" s="1"/>
      <c r="D297" s="59">
        <v>6</v>
      </c>
      <c r="E297" s="52">
        <v>2014.458333</v>
      </c>
      <c r="F297" s="53">
        <v>583.90298710912805</v>
      </c>
      <c r="G297" s="54">
        <f t="shared" si="22"/>
        <v>-4.3233179757919515</v>
      </c>
      <c r="H297" s="54">
        <v>0</v>
      </c>
      <c r="I297" s="53">
        <v>11441.666666666701</v>
      </c>
      <c r="J297" s="53">
        <v>1111</v>
      </c>
      <c r="K297" s="53">
        <v>1910.3333333333301</v>
      </c>
      <c r="L297" s="53">
        <f t="shared" si="23"/>
        <v>8420.3333333333703</v>
      </c>
      <c r="M297" s="52">
        <v>0</v>
      </c>
      <c r="N297" s="53">
        <v>677.76381996482496</v>
      </c>
      <c r="O297" s="53">
        <f t="shared" si="24"/>
        <v>686.97288674255435</v>
      </c>
      <c r="P297" s="53">
        <f t="shared" si="20"/>
        <v>-9.2090667777293902</v>
      </c>
      <c r="Q297" s="53">
        <f t="shared" si="21"/>
        <v>84.806910916679172</v>
      </c>
    </row>
    <row r="298" spans="1:17" x14ac:dyDescent="0.25">
      <c r="A298" s="2"/>
      <c r="B298" s="2"/>
      <c r="C298" s="1"/>
      <c r="D298" s="59">
        <v>7</v>
      </c>
      <c r="E298" s="52">
        <v>2014.541667</v>
      </c>
      <c r="F298" s="53">
        <v>589.57857410767303</v>
      </c>
      <c r="G298" s="54">
        <f t="shared" si="22"/>
        <v>5.6755869985449863</v>
      </c>
      <c r="H298" s="54">
        <v>0</v>
      </c>
      <c r="I298" s="53">
        <v>10829.032258064501</v>
      </c>
      <c r="J298" s="53">
        <v>1224.77419354839</v>
      </c>
      <c r="K298" s="53">
        <v>1857.7419354838701</v>
      </c>
      <c r="L298" s="53">
        <f t="shared" si="23"/>
        <v>7746.5161290322403</v>
      </c>
      <c r="M298" s="52">
        <v>0.68799999999999994</v>
      </c>
      <c r="N298" s="53">
        <v>679.39296973338901</v>
      </c>
      <c r="O298" s="53">
        <f t="shared" si="24"/>
        <v>692.30890428467194</v>
      </c>
      <c r="P298" s="53">
        <f t="shared" si="20"/>
        <v>-12.91593455128293</v>
      </c>
      <c r="Q298" s="53">
        <f t="shared" si="21"/>
        <v>166.8213653330242</v>
      </c>
    </row>
    <row r="299" spans="1:17" x14ac:dyDescent="0.25">
      <c r="A299" s="2"/>
      <c r="B299" s="2"/>
      <c r="C299" s="1"/>
      <c r="D299" s="59">
        <v>8</v>
      </c>
      <c r="E299" s="52">
        <v>2014.625</v>
      </c>
      <c r="F299" s="53">
        <v>585.78970146310201</v>
      </c>
      <c r="G299" s="54">
        <f t="shared" si="22"/>
        <v>-3.788872644571029</v>
      </c>
      <c r="H299" s="54">
        <v>0</v>
      </c>
      <c r="I299" s="53">
        <v>7719.6774193548399</v>
      </c>
      <c r="J299" s="53">
        <v>1015.77419354839</v>
      </c>
      <c r="K299" s="53">
        <v>1314</v>
      </c>
      <c r="L299" s="53">
        <f t="shared" si="23"/>
        <v>5389.9032258064499</v>
      </c>
      <c r="M299" s="52">
        <v>1.1780000000000002</v>
      </c>
      <c r="N299" s="53">
        <v>708.30328627113897</v>
      </c>
      <c r="O299" s="53">
        <f t="shared" si="24"/>
        <v>721.47869660252354</v>
      </c>
      <c r="P299" s="53">
        <f t="shared" si="20"/>
        <v>-13.175410331384569</v>
      </c>
      <c r="Q299" s="53">
        <f t="shared" si="21"/>
        <v>173.59143740035523</v>
      </c>
    </row>
    <row r="300" spans="1:17" x14ac:dyDescent="0.25">
      <c r="A300" s="2"/>
      <c r="B300" s="2"/>
      <c r="C300" s="1"/>
      <c r="D300" s="59">
        <v>9</v>
      </c>
      <c r="E300" s="52">
        <v>2014.708333</v>
      </c>
      <c r="F300" s="53">
        <v>591.41791132889796</v>
      </c>
      <c r="G300" s="54">
        <f t="shared" si="22"/>
        <v>5.6282098657959523</v>
      </c>
      <c r="H300" s="54">
        <v>6.74</v>
      </c>
      <c r="I300" s="53">
        <v>7583.3333333333303</v>
      </c>
      <c r="J300" s="53">
        <v>831.3</v>
      </c>
      <c r="K300" s="53">
        <v>1483.9666666666701</v>
      </c>
      <c r="L300" s="53">
        <f t="shared" si="23"/>
        <v>5268.0666666666602</v>
      </c>
      <c r="M300" s="52">
        <v>0.79799999999999993</v>
      </c>
      <c r="N300" s="53">
        <v>708.26575774319997</v>
      </c>
      <c r="O300" s="53">
        <f t="shared" si="24"/>
        <v>722.20950906135295</v>
      </c>
      <c r="P300" s="53">
        <f t="shared" si="20"/>
        <v>-13.943751318152977</v>
      </c>
      <c r="Q300" s="53">
        <f t="shared" si="21"/>
        <v>194.42820082249287</v>
      </c>
    </row>
    <row r="301" spans="1:17" x14ac:dyDescent="0.25">
      <c r="A301" s="2"/>
      <c r="B301" s="2"/>
      <c r="C301" s="1"/>
      <c r="D301" s="59">
        <v>10</v>
      </c>
      <c r="E301" s="52">
        <v>2014.791667</v>
      </c>
      <c r="F301" s="53">
        <v>598.56714375363401</v>
      </c>
      <c r="G301" s="54">
        <f t="shared" si="22"/>
        <v>7.1492324247360557</v>
      </c>
      <c r="H301" s="54">
        <v>0.16200000000000001</v>
      </c>
      <c r="I301" s="53">
        <v>6663.22580645161</v>
      </c>
      <c r="J301" s="53">
        <v>746.93548387096803</v>
      </c>
      <c r="K301" s="53">
        <v>1112.9032258064501</v>
      </c>
      <c r="L301" s="53">
        <f t="shared" si="23"/>
        <v>4803.3870967741923</v>
      </c>
      <c r="M301" s="52">
        <v>2.4E-2</v>
      </c>
      <c r="N301" s="53">
        <v>728.42264020409095</v>
      </c>
      <c r="O301" s="53">
        <f t="shared" si="24"/>
        <v>733.78605839477348</v>
      </c>
      <c r="P301" s="53">
        <f t="shared" si="20"/>
        <v>-5.3634181906825233</v>
      </c>
      <c r="Q301" s="53">
        <f t="shared" si="21"/>
        <v>28.766254688144194</v>
      </c>
    </row>
    <row r="302" spans="1:17" x14ac:dyDescent="0.25">
      <c r="A302" s="2"/>
      <c r="B302" s="2"/>
      <c r="C302" s="1"/>
      <c r="D302" s="59">
        <v>11</v>
      </c>
      <c r="E302" s="52">
        <v>2014.875</v>
      </c>
      <c r="F302" s="53">
        <v>605.90437505771104</v>
      </c>
      <c r="G302" s="54">
        <f t="shared" si="22"/>
        <v>7.3372313040770223</v>
      </c>
      <c r="H302" s="54">
        <v>0</v>
      </c>
      <c r="I302" s="53">
        <v>5846.3333333333303</v>
      </c>
      <c r="J302" s="53">
        <v>567.93333333333305</v>
      </c>
      <c r="K302" s="53">
        <v>837.93333333333305</v>
      </c>
      <c r="L302" s="53">
        <f t="shared" si="23"/>
        <v>4440.4666666666635</v>
      </c>
      <c r="M302" s="52">
        <v>0</v>
      </c>
      <c r="N302" s="53">
        <v>739.93097271041302</v>
      </c>
      <c r="O302" s="53">
        <f t="shared" si="24"/>
        <v>745.8940581178158</v>
      </c>
      <c r="P302" s="53">
        <f t="shared" si="20"/>
        <v>-5.9630854074027866</v>
      </c>
      <c r="Q302" s="53">
        <f t="shared" si="21"/>
        <v>35.558387575980056</v>
      </c>
    </row>
    <row r="303" spans="1:17" x14ac:dyDescent="0.25">
      <c r="A303" s="2"/>
      <c r="B303" s="2"/>
      <c r="C303" s="1"/>
      <c r="D303" s="59">
        <v>12</v>
      </c>
      <c r="E303" s="52">
        <v>2014.958333</v>
      </c>
      <c r="F303" s="53">
        <v>615.19006139195403</v>
      </c>
      <c r="G303" s="54">
        <f t="shared" si="22"/>
        <v>9.2856863342429961</v>
      </c>
      <c r="H303" s="69">
        <v>0.755</v>
      </c>
      <c r="I303" s="53">
        <v>3780</v>
      </c>
      <c r="J303" s="53">
        <v>481.193548387097</v>
      </c>
      <c r="K303" s="53">
        <v>720.29032258064501</v>
      </c>
      <c r="L303" s="53">
        <f t="shared" si="23"/>
        <v>2578.516129032258</v>
      </c>
      <c r="M303" s="56">
        <v>0.36599999999999999</v>
      </c>
      <c r="N303" s="53">
        <v>810.04611377399897</v>
      </c>
      <c r="O303" s="53">
        <f t="shared" si="24"/>
        <v>803.22746923698321</v>
      </c>
      <c r="P303" s="53">
        <f t="shared" si="20"/>
        <v>6.8186445370157571</v>
      </c>
      <c r="Q303" s="53">
        <f t="shared" si="21"/>
        <v>46.493913322174826</v>
      </c>
    </row>
    <row r="304" spans="1:17" x14ac:dyDescent="0.25">
      <c r="A304" s="2"/>
      <c r="B304" s="2"/>
      <c r="C304" s="1"/>
      <c r="D304" s="59">
        <v>1</v>
      </c>
      <c r="E304" s="52">
        <v>2015.041667</v>
      </c>
      <c r="F304" s="53">
        <v>621.78567888091902</v>
      </c>
      <c r="G304" s="54">
        <f t="shared" si="22"/>
        <v>6.5956174889649901</v>
      </c>
      <c r="H304" s="69">
        <v>4.0599999999999996</v>
      </c>
      <c r="I304" s="53">
        <v>5887.0967741935501</v>
      </c>
      <c r="J304" s="53">
        <v>450.22580645161298</v>
      </c>
      <c r="K304" s="53">
        <v>579.48387096774195</v>
      </c>
      <c r="L304" s="53">
        <f t="shared" si="23"/>
        <v>4857.387096774195</v>
      </c>
      <c r="M304" s="52">
        <v>0.72799999999999998</v>
      </c>
      <c r="N304" s="53">
        <v>734.30156649594699</v>
      </c>
      <c r="O304" s="53">
        <f t="shared" si="24"/>
        <v>750.41641061315613</v>
      </c>
      <c r="P304" s="53">
        <f t="shared" si="20"/>
        <v>-16.114844117209145</v>
      </c>
      <c r="Q304" s="53">
        <f t="shared" si="21"/>
        <v>259.68820092195017</v>
      </c>
    </row>
    <row r="305" spans="1:17" x14ac:dyDescent="0.25">
      <c r="A305" s="2"/>
      <c r="B305" s="2"/>
      <c r="C305" s="1"/>
      <c r="D305" s="59">
        <v>2</v>
      </c>
      <c r="E305" s="52">
        <v>2015.125</v>
      </c>
      <c r="F305" s="53">
        <v>613.493449853725</v>
      </c>
      <c r="G305" s="54">
        <f t="shared" si="22"/>
        <v>-8.2922290271940255</v>
      </c>
      <c r="H305" s="69">
        <v>4.24</v>
      </c>
      <c r="I305" s="53">
        <v>8970.7142857142899</v>
      </c>
      <c r="J305" s="53">
        <v>662.892857142857</v>
      </c>
      <c r="K305" s="53">
        <v>947.392857142857</v>
      </c>
      <c r="L305" s="53">
        <f t="shared" si="23"/>
        <v>7360.4285714285761</v>
      </c>
      <c r="M305" s="52">
        <v>0.13800000000000001</v>
      </c>
      <c r="N305" s="53">
        <v>703.81356279507997</v>
      </c>
      <c r="O305" s="53">
        <f t="shared" si="24"/>
        <v>718.62835459246855</v>
      </c>
      <c r="P305" s="53">
        <f t="shared" si="20"/>
        <v>-14.81479179738858</v>
      </c>
      <c r="Q305" s="53">
        <f t="shared" si="21"/>
        <v>219.47805599997193</v>
      </c>
    </row>
    <row r="306" spans="1:17" x14ac:dyDescent="0.25">
      <c r="A306" s="2"/>
      <c r="B306" s="2"/>
      <c r="C306" s="1"/>
      <c r="D306" s="59">
        <v>3</v>
      </c>
      <c r="E306" s="52">
        <v>2015.208333</v>
      </c>
      <c r="F306" s="53">
        <v>617.80168341748697</v>
      </c>
      <c r="G306" s="54">
        <f t="shared" si="22"/>
        <v>4.3082335637619735</v>
      </c>
      <c r="H306" s="69">
        <v>3.17</v>
      </c>
      <c r="I306" s="53">
        <v>11879.032258064501</v>
      </c>
      <c r="J306" s="53">
        <v>800.06451612903197</v>
      </c>
      <c r="K306" s="53">
        <v>1124.7096774193501</v>
      </c>
      <c r="L306" s="53">
        <f t="shared" si="23"/>
        <v>9954.2580645161179</v>
      </c>
      <c r="M306" s="52">
        <v>0.84199999999999997</v>
      </c>
      <c r="N306" s="53">
        <v>697.05401799646404</v>
      </c>
      <c r="O306" s="53">
        <f t="shared" si="24"/>
        <v>695.58039986245501</v>
      </c>
      <c r="P306" s="53">
        <f t="shared" si="20"/>
        <v>1.4736181340090297</v>
      </c>
      <c r="Q306" s="53">
        <f t="shared" si="21"/>
        <v>2.171550404880255</v>
      </c>
    </row>
    <row r="307" spans="1:17" x14ac:dyDescent="0.25">
      <c r="A307" s="2"/>
      <c r="B307" s="2"/>
      <c r="C307" s="1"/>
      <c r="D307" s="59">
        <v>4</v>
      </c>
      <c r="E307" s="52">
        <v>2015.291667</v>
      </c>
      <c r="F307" s="53">
        <v>621.66389377523296</v>
      </c>
      <c r="G307" s="54">
        <f t="shared" si="22"/>
        <v>3.8622103577459939</v>
      </c>
      <c r="H307" s="69">
        <v>0.60299999999999998</v>
      </c>
      <c r="I307" s="53">
        <v>12816.333333333299</v>
      </c>
      <c r="J307" s="53">
        <v>1164.93333333333</v>
      </c>
      <c r="K307" s="53">
        <v>1571.3333333333301</v>
      </c>
      <c r="L307" s="53">
        <f t="shared" si="23"/>
        <v>10080.066666666638</v>
      </c>
      <c r="M307" s="52">
        <v>0.11200000000000002</v>
      </c>
      <c r="N307" s="53">
        <v>694.58596758729902</v>
      </c>
      <c r="O307" s="53">
        <f t="shared" si="24"/>
        <v>700.53287549305946</v>
      </c>
      <c r="P307" s="53">
        <f t="shared" si="20"/>
        <v>-5.9469079057604404</v>
      </c>
      <c r="Q307" s="53">
        <f t="shared" si="21"/>
        <v>35.365713639596024</v>
      </c>
    </row>
    <row r="308" spans="1:17" x14ac:dyDescent="0.25">
      <c r="A308" s="2"/>
      <c r="B308" s="2"/>
      <c r="C308" s="1"/>
      <c r="D308" s="59">
        <v>5</v>
      </c>
      <c r="E308" s="52">
        <v>2015.375</v>
      </c>
      <c r="F308" s="53">
        <v>625.65254265626595</v>
      </c>
      <c r="G308" s="54">
        <f t="shared" si="22"/>
        <v>3.9886488810329865</v>
      </c>
      <c r="H308" s="69">
        <v>0</v>
      </c>
      <c r="I308" s="53">
        <v>8883.5483870967691</v>
      </c>
      <c r="J308" s="53">
        <v>1002.51612903226</v>
      </c>
      <c r="K308" s="53">
        <v>1442.2580645161299</v>
      </c>
      <c r="L308" s="53">
        <f t="shared" si="23"/>
        <v>6438.7741935483791</v>
      </c>
      <c r="M308" s="52">
        <v>0.24</v>
      </c>
      <c r="N308" s="53">
        <v>727.67161715074701</v>
      </c>
      <c r="O308" s="53">
        <f t="shared" si="24"/>
        <v>732.58171893528652</v>
      </c>
      <c r="P308" s="53">
        <f t="shared" si="20"/>
        <v>-4.9101017845395063</v>
      </c>
      <c r="Q308" s="53">
        <f t="shared" si="21"/>
        <v>24.109099534538043</v>
      </c>
    </row>
    <row r="309" spans="1:17" x14ac:dyDescent="0.25">
      <c r="A309" s="2"/>
      <c r="B309" s="2"/>
      <c r="C309" s="1"/>
      <c r="D309" s="59">
        <v>6</v>
      </c>
      <c r="E309" s="52">
        <v>2015.458333</v>
      </c>
      <c r="F309" s="53">
        <v>623.02196567477097</v>
      </c>
      <c r="G309" s="54">
        <f t="shared" si="22"/>
        <v>-2.6305769814949826</v>
      </c>
      <c r="H309" s="69">
        <v>0</v>
      </c>
      <c r="I309" s="53">
        <v>10162.333333333299</v>
      </c>
      <c r="J309" s="53">
        <v>1111.8</v>
      </c>
      <c r="K309" s="53">
        <v>1631.3333333333301</v>
      </c>
      <c r="L309" s="53">
        <f t="shared" si="23"/>
        <v>7419.1999999999698</v>
      </c>
      <c r="M309" s="52">
        <v>0.10600000000000001</v>
      </c>
      <c r="N309" s="53">
        <v>714.46476331064196</v>
      </c>
      <c r="O309" s="53">
        <f t="shared" si="24"/>
        <v>724.78170773576585</v>
      </c>
      <c r="P309" s="53">
        <f t="shared" si="20"/>
        <v>-10.316944425123893</v>
      </c>
      <c r="Q309" s="53">
        <f t="shared" si="21"/>
        <v>106.43934227109497</v>
      </c>
    </row>
    <row r="310" spans="1:17" x14ac:dyDescent="0.25">
      <c r="A310" s="2"/>
      <c r="B310" s="2"/>
      <c r="C310" s="1"/>
      <c r="D310" s="59">
        <v>7</v>
      </c>
      <c r="E310" s="52">
        <v>2015.541667</v>
      </c>
      <c r="F310" s="57">
        <v>615.85329083957004</v>
      </c>
      <c r="G310" s="58">
        <f t="shared" si="22"/>
        <v>-7.1686748352009317</v>
      </c>
      <c r="H310" s="69">
        <v>0</v>
      </c>
      <c r="I310" s="57">
        <v>9880</v>
      </c>
      <c r="J310" s="57">
        <v>1074.8064516129</v>
      </c>
      <c r="K310" s="57">
        <v>1626.77419354839</v>
      </c>
      <c r="L310" s="53">
        <f t="shared" si="23"/>
        <v>7178.4193548387102</v>
      </c>
      <c r="M310" s="52">
        <v>0.70600000000000007</v>
      </c>
      <c r="N310" s="57">
        <v>718.04033282267699</v>
      </c>
      <c r="O310" s="53">
        <f t="shared" si="24"/>
        <v>723.95049746846212</v>
      </c>
      <c r="P310" s="53">
        <f t="shared" si="20"/>
        <v>-5.9101646457851302</v>
      </c>
      <c r="Q310" s="57">
        <f t="shared" si="21"/>
        <v>34.930046140288475</v>
      </c>
    </row>
    <row r="311" spans="1:17" x14ac:dyDescent="0.25">
      <c r="A311" s="2"/>
      <c r="B311" s="2"/>
      <c r="C311" s="1"/>
      <c r="D311" s="59">
        <v>8</v>
      </c>
      <c r="E311" s="52">
        <v>2015.625</v>
      </c>
      <c r="F311" s="57">
        <v>613.90546032889495</v>
      </c>
      <c r="G311" s="58">
        <f t="shared" si="22"/>
        <v>-1.9478305106750895</v>
      </c>
      <c r="H311" s="69">
        <v>0</v>
      </c>
      <c r="I311" s="57">
        <v>9678.0645161290304</v>
      </c>
      <c r="J311" s="57">
        <v>1073</v>
      </c>
      <c r="K311" s="57">
        <v>1542.2580645161299</v>
      </c>
      <c r="L311" s="53">
        <f t="shared" si="23"/>
        <v>7062.8064516129007</v>
      </c>
      <c r="M311" s="52">
        <v>0</v>
      </c>
      <c r="N311" s="57">
        <v>716.02073872302401</v>
      </c>
      <c r="O311" s="53">
        <f t="shared" si="24"/>
        <v>720.59153920118115</v>
      </c>
      <c r="P311" s="53">
        <f t="shared" si="20"/>
        <v>-4.570800478157139</v>
      </c>
      <c r="Q311" s="57">
        <f t="shared" si="21"/>
        <v>20.892217011121531</v>
      </c>
    </row>
    <row r="312" spans="1:17" x14ac:dyDescent="0.25">
      <c r="A312" s="2"/>
      <c r="B312" s="2"/>
      <c r="C312" s="1"/>
      <c r="D312" s="59">
        <v>9</v>
      </c>
      <c r="E312" s="52">
        <v>2015.708333</v>
      </c>
      <c r="F312" s="57">
        <v>614.15179586260797</v>
      </c>
      <c r="G312" s="58">
        <f t="shared" si="22"/>
        <v>0.24633553371302241</v>
      </c>
      <c r="H312" s="69">
        <v>0</v>
      </c>
      <c r="I312" s="57">
        <v>7996</v>
      </c>
      <c r="J312" s="57">
        <v>818.2</v>
      </c>
      <c r="K312" s="57">
        <v>1305.5</v>
      </c>
      <c r="L312" s="53">
        <f t="shared" si="23"/>
        <v>5872.3</v>
      </c>
      <c r="M312" s="52">
        <v>4.2000000000000003E-2</v>
      </c>
      <c r="N312" s="57">
        <v>731.64659684326</v>
      </c>
      <c r="O312" s="53">
        <f t="shared" si="24"/>
        <v>732.55670306357626</v>
      </c>
      <c r="P312" s="53">
        <f t="shared" si="20"/>
        <v>-0.91010622031626554</v>
      </c>
      <c r="Q312" s="57">
        <f t="shared" si="21"/>
        <v>0.82829333225835888</v>
      </c>
    </row>
    <row r="313" spans="1:17" x14ac:dyDescent="0.25">
      <c r="A313" s="2"/>
      <c r="B313" s="2"/>
      <c r="C313" s="1"/>
      <c r="D313" s="59">
        <v>10</v>
      </c>
      <c r="E313" s="52">
        <v>2015.791667</v>
      </c>
      <c r="F313" s="57">
        <v>615.564183214379</v>
      </c>
      <c r="G313" s="58">
        <f t="shared" si="22"/>
        <v>1.4123873517710308</v>
      </c>
      <c r="H313" s="69">
        <v>0</v>
      </c>
      <c r="I313" s="57">
        <v>7543.22580645161</v>
      </c>
      <c r="J313" s="57">
        <v>559.41935483870998</v>
      </c>
      <c r="K313" s="57">
        <v>999.48387096774195</v>
      </c>
      <c r="L313" s="53">
        <f t="shared" si="23"/>
        <v>5984.3225806451574</v>
      </c>
      <c r="M313" s="52">
        <v>0.71750000000000003</v>
      </c>
      <c r="N313" s="57">
        <v>724.61787049378904</v>
      </c>
      <c r="O313" s="53">
        <f t="shared" si="24"/>
        <v>730.90868520353843</v>
      </c>
      <c r="P313" s="53">
        <f t="shared" si="20"/>
        <v>-6.2908147097493838</v>
      </c>
      <c r="Q313" s="57">
        <f t="shared" si="21"/>
        <v>39.574349712399226</v>
      </c>
    </row>
    <row r="314" spans="1:17" x14ac:dyDescent="0.25">
      <c r="A314" s="2"/>
      <c r="B314" s="2"/>
      <c r="C314" s="1"/>
      <c r="D314" s="59">
        <v>11</v>
      </c>
      <c r="E314" s="52">
        <v>2015.875</v>
      </c>
      <c r="F314" s="57">
        <v>618.64036060452497</v>
      </c>
      <c r="G314" s="58">
        <f t="shared" si="22"/>
        <v>3.0761773901459719</v>
      </c>
      <c r="H314" s="69">
        <v>0</v>
      </c>
      <c r="I314" s="57">
        <v>6555.6666666666697</v>
      </c>
      <c r="J314" s="57">
        <v>523.23333333333301</v>
      </c>
      <c r="K314" s="57">
        <v>845.7</v>
      </c>
      <c r="L314" s="53">
        <f t="shared" si="23"/>
        <v>5186.7333333333372</v>
      </c>
      <c r="M314" s="52">
        <v>0.2525</v>
      </c>
      <c r="N314" s="57">
        <v>726.54564983405896</v>
      </c>
      <c r="O314" s="53">
        <f t="shared" si="24"/>
        <v>744.05351438551486</v>
      </c>
      <c r="P314" s="53">
        <f t="shared" si="20"/>
        <v>-17.507864551455896</v>
      </c>
      <c r="Q314" s="57">
        <f t="shared" si="21"/>
        <v>306.52532115212597</v>
      </c>
    </row>
    <row r="315" spans="1:17" x14ac:dyDescent="0.25">
      <c r="A315" s="2"/>
      <c r="B315" s="2"/>
      <c r="C315" s="1"/>
      <c r="D315" s="59">
        <v>12</v>
      </c>
      <c r="E315" s="52">
        <v>2015.958333</v>
      </c>
      <c r="F315" s="57">
        <v>622.477742853976</v>
      </c>
      <c r="G315" s="58">
        <f t="shared" si="22"/>
        <v>3.837382249451025</v>
      </c>
      <c r="H315" s="69">
        <v>0</v>
      </c>
      <c r="I315" s="57">
        <v>5428.7096774193597</v>
      </c>
      <c r="J315" s="57">
        <v>537.80645161290295</v>
      </c>
      <c r="K315" s="57">
        <v>746.322580645161</v>
      </c>
      <c r="L315" s="53">
        <f t="shared" si="23"/>
        <v>4144.5806451612953</v>
      </c>
      <c r="M315" s="52">
        <v>8.0000000000000016E-2</v>
      </c>
      <c r="N315" s="57">
        <v>764.21144197992305</v>
      </c>
      <c r="O315" s="53">
        <f t="shared" si="24"/>
        <v>766.06243305956923</v>
      </c>
      <c r="P315" s="53">
        <f t="shared" si="20"/>
        <v>-1.8509910796461782</v>
      </c>
      <c r="Q315" s="57">
        <f t="shared" si="21"/>
        <v>3.4261679769297242</v>
      </c>
    </row>
    <row r="316" spans="1:17" x14ac:dyDescent="0.25">
      <c r="A316" s="4"/>
      <c r="B316" s="4"/>
      <c r="C316" s="4"/>
      <c r="D316" s="59">
        <v>1</v>
      </c>
      <c r="E316" s="52">
        <v>2016.041667</v>
      </c>
      <c r="F316" s="57">
        <v>617.20498433967396</v>
      </c>
      <c r="G316" s="58">
        <f t="shared" si="22"/>
        <v>-5.2727585143020406</v>
      </c>
      <c r="H316" s="69">
        <v>0</v>
      </c>
      <c r="I316" s="57">
        <v>5190.6451612903202</v>
      </c>
      <c r="J316" s="57">
        <v>231.03225806451599</v>
      </c>
      <c r="K316" s="57">
        <v>416.42258064516102</v>
      </c>
      <c r="L316" s="53">
        <f t="shared" si="23"/>
        <v>4543.1903225806427</v>
      </c>
      <c r="M316" s="52">
        <v>0.79200000000000004</v>
      </c>
      <c r="N316" s="57">
        <v>760.36036283060105</v>
      </c>
      <c r="O316" s="53">
        <f t="shared" si="24"/>
        <v>759.98562376797702</v>
      </c>
      <c r="P316" s="53">
        <f t="shared" si="20"/>
        <v>0.37473906262403034</v>
      </c>
      <c r="Q316" s="57">
        <f t="shared" si="21"/>
        <v>0.14042936505633694</v>
      </c>
    </row>
    <row r="317" spans="1:17" x14ac:dyDescent="0.25">
      <c r="A317" s="2"/>
      <c r="B317" s="2"/>
      <c r="C317" s="1"/>
      <c r="D317" s="59">
        <v>2</v>
      </c>
      <c r="E317" s="52">
        <v>2016.125</v>
      </c>
      <c r="F317" s="57">
        <v>608.64119962334803</v>
      </c>
      <c r="G317" s="58">
        <f t="shared" si="22"/>
        <v>-8.5637847163259266</v>
      </c>
      <c r="H317" s="69">
        <v>0</v>
      </c>
      <c r="I317" s="57">
        <v>9328.9655172413804</v>
      </c>
      <c r="J317" s="57">
        <v>712.93103448275895</v>
      </c>
      <c r="K317" s="57">
        <v>786.89655172413802</v>
      </c>
      <c r="L317" s="53">
        <f t="shared" si="23"/>
        <v>7829.1379310344837</v>
      </c>
      <c r="M317" s="52">
        <v>3.0000000000000002E-2</v>
      </c>
      <c r="N317" s="57">
        <v>701.16881858275497</v>
      </c>
      <c r="O317" s="53">
        <f t="shared" si="24"/>
        <v>709.78536999128278</v>
      </c>
      <c r="P317" s="53">
        <f t="shared" si="20"/>
        <v>-8.6165514085278119</v>
      </c>
      <c r="Q317" s="57">
        <f t="shared" si="21"/>
        <v>74.244958175802623</v>
      </c>
    </row>
    <row r="318" spans="1:17" x14ac:dyDescent="0.25">
      <c r="A318" s="2"/>
      <c r="B318" s="2"/>
      <c r="C318" s="1"/>
      <c r="D318" s="59">
        <v>3</v>
      </c>
      <c r="E318" s="52">
        <v>2016.208333</v>
      </c>
      <c r="F318" s="57">
        <v>605.56491277744794</v>
      </c>
      <c r="G318" s="58">
        <f t="shared" si="22"/>
        <v>-3.0762868459000856</v>
      </c>
      <c r="H318" s="69">
        <v>0</v>
      </c>
      <c r="I318" s="57">
        <v>11351.2903225806</v>
      </c>
      <c r="J318" s="57">
        <v>909.48387096774195</v>
      </c>
      <c r="K318" s="57">
        <v>1019.87096774194</v>
      </c>
      <c r="L318" s="53">
        <f t="shared" si="23"/>
        <v>9421.9354838709187</v>
      </c>
      <c r="M318" s="52">
        <v>1.6E-2</v>
      </c>
      <c r="N318" s="57">
        <v>690.06595149853797</v>
      </c>
      <c r="O318" s="53">
        <f t="shared" si="24"/>
        <v>692.41416943312527</v>
      </c>
      <c r="P318" s="53">
        <f t="shared" si="20"/>
        <v>-2.3482179345872964</v>
      </c>
      <c r="Q318" s="57">
        <f t="shared" si="21"/>
        <v>5.5141274683174286</v>
      </c>
    </row>
    <row r="319" spans="1:17" x14ac:dyDescent="0.25">
      <c r="A319" s="2"/>
      <c r="B319" s="2"/>
      <c r="C319" s="1"/>
      <c r="D319" s="59">
        <v>4</v>
      </c>
      <c r="E319" s="52">
        <v>2016.291667</v>
      </c>
      <c r="F319" s="57">
        <v>601.39890716897605</v>
      </c>
      <c r="G319" s="58">
        <f t="shared" si="22"/>
        <v>-4.1660056084718917</v>
      </c>
      <c r="H319" s="69">
        <v>0</v>
      </c>
      <c r="I319" s="57">
        <v>11673.666666666701</v>
      </c>
      <c r="J319" s="57">
        <v>943.26666666666699</v>
      </c>
      <c r="K319" s="57">
        <v>1139.8</v>
      </c>
      <c r="L319" s="53">
        <f t="shared" si="23"/>
        <v>9590.6000000000349</v>
      </c>
      <c r="M319" s="52">
        <v>0.54</v>
      </c>
      <c r="N319" s="57">
        <v>690.23231990136298</v>
      </c>
      <c r="O319" s="53">
        <f t="shared" si="24"/>
        <v>688.71070122279798</v>
      </c>
      <c r="P319" s="53">
        <f t="shared" si="20"/>
        <v>1.5216186785650052</v>
      </c>
      <c r="Q319" s="57">
        <f t="shared" si="21"/>
        <v>2.3153234029579126</v>
      </c>
    </row>
    <row r="320" spans="1:17" x14ac:dyDescent="0.25">
      <c r="A320" s="2"/>
      <c r="B320" s="2"/>
      <c r="C320" s="1"/>
      <c r="D320" s="59">
        <v>5</v>
      </c>
      <c r="E320" s="52">
        <v>2016.375</v>
      </c>
      <c r="F320" s="57">
        <v>616.40665603801199</v>
      </c>
      <c r="G320" s="58">
        <f t="shared" si="22"/>
        <v>15.007748869035936</v>
      </c>
      <c r="H320" s="69">
        <v>0</v>
      </c>
      <c r="I320" s="57">
        <v>10784.516129032299</v>
      </c>
      <c r="J320" s="57">
        <v>1059.77419354839</v>
      </c>
      <c r="K320" s="57">
        <v>1398.0645161290299</v>
      </c>
      <c r="L320" s="53">
        <f t="shared" si="23"/>
        <v>8326.677419354879</v>
      </c>
      <c r="M320" s="52">
        <v>5.7500000000000002E-2</v>
      </c>
      <c r="N320" s="57">
        <v>696.63274866592701</v>
      </c>
      <c r="O320" s="53">
        <f t="shared" si="24"/>
        <v>701.56043507885465</v>
      </c>
      <c r="P320" s="53">
        <f t="shared" si="20"/>
        <v>-4.9276864129276419</v>
      </c>
      <c r="Q320" s="57">
        <f t="shared" si="21"/>
        <v>24.28209338415169</v>
      </c>
    </row>
    <row r="321" spans="1:17" x14ac:dyDescent="0.25">
      <c r="A321" s="2"/>
      <c r="B321" s="2"/>
      <c r="C321" s="1"/>
      <c r="D321" s="59">
        <v>6</v>
      </c>
      <c r="E321" s="52">
        <v>2016.458333</v>
      </c>
      <c r="F321" s="57">
        <v>609.83979729586895</v>
      </c>
      <c r="G321" s="58">
        <f t="shared" si="22"/>
        <v>-6.5668587421430402</v>
      </c>
      <c r="H321" s="69">
        <v>0</v>
      </c>
      <c r="I321" s="57">
        <v>10814.333333333299</v>
      </c>
      <c r="J321" s="57">
        <v>1102.2333333333299</v>
      </c>
      <c r="K321" s="57">
        <v>1544.3333333333301</v>
      </c>
      <c r="L321" s="53">
        <f t="shared" si="23"/>
        <v>8167.7666666666391</v>
      </c>
      <c r="M321" s="52">
        <v>0</v>
      </c>
      <c r="N321" s="57">
        <v>684.17594883516597</v>
      </c>
      <c r="O321" s="53">
        <f t="shared" si="24"/>
        <v>709.82183338790912</v>
      </c>
      <c r="P321" s="53">
        <f t="shared" si="20"/>
        <v>-25.645884552743155</v>
      </c>
      <c r="Q321" s="57">
        <f t="shared" si="21"/>
        <v>657.71139449263001</v>
      </c>
    </row>
    <row r="322" spans="1:17" x14ac:dyDescent="0.25">
      <c r="A322" s="2"/>
      <c r="B322" s="2"/>
      <c r="C322" s="1"/>
      <c r="D322" s="59">
        <v>7</v>
      </c>
      <c r="E322" s="52">
        <v>2016.541667</v>
      </c>
      <c r="F322" s="57">
        <v>609.80466138125098</v>
      </c>
      <c r="G322" s="58">
        <f t="shared" si="22"/>
        <v>-3.5135914617967501E-2</v>
      </c>
      <c r="H322" s="69">
        <v>0</v>
      </c>
      <c r="I322" s="57">
        <v>9915.1612903225796</v>
      </c>
      <c r="J322" s="57">
        <v>1111.5161290322601</v>
      </c>
      <c r="K322" s="57">
        <v>1575.4838709677399</v>
      </c>
      <c r="L322" s="53">
        <f t="shared" si="23"/>
        <v>7228.1612903225805</v>
      </c>
      <c r="M322" s="52">
        <v>0.21</v>
      </c>
      <c r="N322" s="57">
        <v>691.37017863119195</v>
      </c>
      <c r="O322" s="53">
        <f t="shared" si="24"/>
        <v>714.89236640260037</v>
      </c>
      <c r="P322" s="53">
        <f t="shared" si="20"/>
        <v>-23.522187771408426</v>
      </c>
      <c r="Q322" s="57">
        <f t="shared" si="21"/>
        <v>553.29331755339604</v>
      </c>
    </row>
    <row r="323" spans="1:17" x14ac:dyDescent="0.25">
      <c r="A323" s="2"/>
      <c r="B323" s="2"/>
      <c r="C323" s="1"/>
      <c r="D323" s="59">
        <v>8</v>
      </c>
      <c r="E323" s="52">
        <v>2016.625</v>
      </c>
      <c r="F323" s="57">
        <v>604.59822383037897</v>
      </c>
      <c r="G323" s="58">
        <f t="shared" si="22"/>
        <v>-5.2064375508720104</v>
      </c>
      <c r="H323" s="69">
        <v>0</v>
      </c>
      <c r="I323" s="57">
        <v>9341.6129032258104</v>
      </c>
      <c r="J323" s="57">
        <v>945.38709677419399</v>
      </c>
      <c r="K323" s="57">
        <v>1541.9354838709701</v>
      </c>
      <c r="L323" s="53">
        <f t="shared" si="23"/>
        <v>6854.2903225806476</v>
      </c>
      <c r="M323" s="52">
        <v>0.20499999999999999</v>
      </c>
      <c r="N323" s="57">
        <v>697.55870654962405</v>
      </c>
      <c r="O323" s="53">
        <f t="shared" si="24"/>
        <v>717.17518558487393</v>
      </c>
      <c r="P323" s="53">
        <f t="shared" si="20"/>
        <v>-19.616479035249881</v>
      </c>
      <c r="Q323" s="57">
        <f t="shared" si="21"/>
        <v>384.80624974039813</v>
      </c>
    </row>
    <row r="324" spans="1:17" x14ac:dyDescent="0.25">
      <c r="A324" s="2"/>
      <c r="B324" s="2"/>
      <c r="C324" s="1"/>
      <c r="D324" s="59">
        <v>9</v>
      </c>
      <c r="E324" s="52">
        <v>2016.708333</v>
      </c>
      <c r="F324" s="57">
        <v>600.672498399696</v>
      </c>
      <c r="G324" s="58">
        <f t="shared" si="22"/>
        <v>-3.9257254306829736</v>
      </c>
      <c r="H324" s="69">
        <v>0</v>
      </c>
      <c r="I324" s="57">
        <v>8381</v>
      </c>
      <c r="J324" s="57">
        <v>790.66666666666697</v>
      </c>
      <c r="K324" s="57">
        <v>1210.13333333333</v>
      </c>
      <c r="L324" s="53">
        <f t="shared" si="23"/>
        <v>6380.2000000000025</v>
      </c>
      <c r="M324" s="52">
        <v>9.5000000000000001E-2</v>
      </c>
      <c r="N324" s="57">
        <v>705.16256214666498</v>
      </c>
      <c r="O324" s="53">
        <f t="shared" si="24"/>
        <v>717.85342703601896</v>
      </c>
      <c r="P324" s="53">
        <f>N324-O324</f>
        <v>-12.690864889353975</v>
      </c>
      <c r="Q324" s="57">
        <f>P324^2</f>
        <v>161.05805163983749</v>
      </c>
    </row>
    <row r="325" spans="1:17" x14ac:dyDescent="0.25">
      <c r="A325" s="5"/>
      <c r="B325" s="5"/>
      <c r="C325" s="6"/>
      <c r="D325" s="7"/>
      <c r="E325" s="6"/>
      <c r="F325" s="6"/>
      <c r="G325" s="6"/>
      <c r="H325" s="6"/>
      <c r="I325" s="6"/>
      <c r="J325" s="8"/>
      <c r="K325" s="8"/>
      <c r="L325" s="6"/>
      <c r="M325" s="6"/>
      <c r="N325" s="6"/>
      <c r="O325" s="6"/>
      <c r="P325" s="9"/>
      <c r="Q325" s="6"/>
    </row>
    <row r="326" spans="1:17" x14ac:dyDescent="0.25">
      <c r="A326" s="5"/>
      <c r="B326" s="5"/>
      <c r="C326" s="6"/>
      <c r="D326" s="7"/>
      <c r="E326" s="6"/>
      <c r="F326" s="6"/>
      <c r="G326" s="6"/>
      <c r="H326" s="6"/>
      <c r="I326" s="6"/>
      <c r="J326" s="8"/>
      <c r="K326" s="8"/>
      <c r="L326" s="6"/>
      <c r="M326" s="6"/>
      <c r="N326" s="6"/>
      <c r="O326" s="6"/>
      <c r="P326" s="9"/>
      <c r="Q326" s="6"/>
    </row>
    <row r="327" spans="1:17" x14ac:dyDescent="0.25"/>
  </sheetData>
  <mergeCells count="7">
    <mergeCell ref="B27:C27"/>
    <mergeCell ref="B22:C22"/>
    <mergeCell ref="A17:C17"/>
    <mergeCell ref="A3:B3"/>
    <mergeCell ref="A5:A6"/>
    <mergeCell ref="A7:A9"/>
    <mergeCell ref="A10:A12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Calibration, Parker-Imperial</vt:lpstr>
      <vt:lpstr>Calibration, Hoover-Imperial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Anning, David W.</dc:creator>
  <cp:lastModifiedBy>Tran, Jerry</cp:lastModifiedBy>
  <cp:lastPrinted>2016-02-11T22:00:12Z</cp:lastPrinted>
  <dcterms:created xsi:type="dcterms:W3CDTF">2016-01-20T21:01:29Z</dcterms:created>
  <dcterms:modified xsi:type="dcterms:W3CDTF">2018-08-28T18:00:52Z</dcterms:modified>
</cp:coreProperties>
</file>